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1.01.2018\ЗАСЕДАНИЯ СОБРАНИЯ 2018\Внеочередное Собрание 14.11.2018\РЕШЕНИЯ\Решение 167 от 14.11.2018\"/>
    </mc:Choice>
  </mc:AlternateContent>
  <bookViews>
    <workbookView xWindow="360" yWindow="270" windowWidth="14940" windowHeight="9150"/>
  </bookViews>
  <sheets>
    <sheet name="Все года" sheetId="1" r:id="rId1"/>
  </sheets>
  <definedNames>
    <definedName name="_xlnm._FilterDatabase" localSheetId="0" hidden="1">'Все года'!$A$10:$H$10</definedName>
    <definedName name="_xlnm.Print_Titles" localSheetId="0">'Все года'!$9:$9</definedName>
    <definedName name="_xlnm.Print_Area" localSheetId="0">'Все года'!$A$1:$H$306</definedName>
  </definedNames>
  <calcPr calcId="152511"/>
</workbook>
</file>

<file path=xl/calcChain.xml><?xml version="1.0" encoding="utf-8"?>
<calcChain xmlns="http://schemas.openxmlformats.org/spreadsheetml/2006/main">
  <c r="F264" i="1" l="1"/>
  <c r="F254" i="1"/>
  <c r="F253" i="1" s="1"/>
  <c r="F251" i="1"/>
  <c r="F250" i="1" s="1"/>
  <c r="F243" i="1"/>
  <c r="F240" i="1"/>
  <c r="F239" i="1" s="1"/>
  <c r="F237" i="1"/>
  <c r="F236" i="1" s="1"/>
  <c r="F234" i="1"/>
  <c r="F228" i="1"/>
  <c r="F227" i="1" s="1"/>
  <c r="F225" i="1"/>
  <c r="F223" i="1"/>
  <c r="F220" i="1"/>
  <c r="F217" i="1"/>
  <c r="F214" i="1"/>
  <c r="F205" i="1"/>
  <c r="F204" i="1" s="1"/>
  <c r="F200" i="1"/>
  <c r="F199" i="1" s="1"/>
  <c r="F197" i="1"/>
  <c r="F196" i="1" s="1"/>
  <c r="F193" i="1"/>
  <c r="F192" i="1" s="1"/>
  <c r="F190" i="1"/>
  <c r="F188" i="1"/>
  <c r="F182" i="1"/>
  <c r="F180" i="1"/>
  <c r="F163" i="1"/>
  <c r="F161" i="1"/>
  <c r="F155" i="1"/>
  <c r="F150" i="1"/>
  <c r="F153" i="1"/>
  <c r="F139" i="1"/>
  <c r="F136" i="1"/>
  <c r="F121" i="1"/>
  <c r="F117" i="1"/>
  <c r="F60" i="1"/>
  <c r="F57" i="1"/>
  <c r="F15" i="1"/>
  <c r="F12" i="1"/>
  <c r="F160" i="1" l="1"/>
  <c r="F187" i="1"/>
  <c r="F11" i="1"/>
  <c r="F135" i="1"/>
  <c r="F149" i="1"/>
  <c r="F213" i="1"/>
  <c r="F56" i="1"/>
  <c r="F222" i="1"/>
  <c r="H26" i="1"/>
  <c r="H25" i="1" s="1"/>
  <c r="G43" i="1"/>
  <c r="F112" i="1"/>
  <c r="F111" i="1"/>
  <c r="F71" i="1"/>
  <c r="F70" i="1"/>
  <c r="F129" i="1"/>
  <c r="F127" i="1" s="1"/>
  <c r="F120" i="1" s="1"/>
  <c r="F78" i="1"/>
  <c r="F77" i="1"/>
  <c r="F88" i="1"/>
  <c r="F101" i="1"/>
  <c r="F100" i="1"/>
  <c r="F99" i="1"/>
  <c r="F76" i="1"/>
  <c r="F75" i="1"/>
  <c r="F73" i="1"/>
  <c r="F72" i="1"/>
  <c r="F103" i="1"/>
  <c r="F80" i="1"/>
  <c r="F79" i="1"/>
  <c r="F74" i="1"/>
  <c r="F67" i="1"/>
  <c r="F97" i="1"/>
  <c r="F93" i="1"/>
  <c r="F115" i="1"/>
  <c r="F114" i="1"/>
  <c r="F41" i="1"/>
  <c r="F32" i="1"/>
  <c r="F27" i="1"/>
  <c r="F28" i="1"/>
  <c r="F52" i="1"/>
  <c r="F51" i="1"/>
  <c r="F113" i="1"/>
  <c r="F105" i="1"/>
  <c r="F104" i="1"/>
  <c r="F92" i="1"/>
  <c r="F133" i="1"/>
  <c r="F131" i="1" s="1"/>
  <c r="F130" i="1" s="1"/>
  <c r="F31" i="1"/>
  <c r="F30" i="1"/>
  <c r="G34" i="1"/>
  <c r="G26" i="1" s="1"/>
  <c r="F296" i="1"/>
  <c r="F281" i="1" s="1"/>
  <c r="F263" i="1" s="1"/>
  <c r="F170" i="1"/>
  <c r="F175" i="1"/>
  <c r="G25" i="1" l="1"/>
  <c r="G10" i="1" s="1"/>
  <c r="F166" i="1"/>
  <c r="F165" i="1" s="1"/>
  <c r="F89" i="1"/>
  <c r="F43" i="1"/>
  <c r="F63" i="1"/>
  <c r="F26" i="1"/>
  <c r="F62" i="1" l="1"/>
  <c r="F25" i="1"/>
  <c r="F10" i="1"/>
</calcChain>
</file>

<file path=xl/sharedStrings.xml><?xml version="1.0" encoding="utf-8"?>
<sst xmlns="http://schemas.openxmlformats.org/spreadsheetml/2006/main" count="1276" uniqueCount="547">
  <si>
    <t>Распределение бюджетных ассигнований по целевым статьям (муниципальным программам Цимлянского района и непрограммным направлениям деятельности), группам (подгруппам) видов расходов, разделам, подразделам классификации расходов  бюджетов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</si>
  <si>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</si>
  <si>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</si>
  <si>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</si>
  <si>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</si>
  <si>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</si>
  <si>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</si>
  <si>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</si>
  <si>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</si>
  <si>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2018 год</t>
  </si>
  <si>
    <t>2019 год</t>
  </si>
  <si>
    <t>2020 год</t>
  </si>
  <si>
    <t>1</t>
  </si>
  <si>
    <t>2</t>
  </si>
  <si>
    <t>3</t>
  </si>
  <si>
    <t>4</t>
  </si>
  <si>
    <t>5</t>
  </si>
  <si>
    <t>6</t>
  </si>
  <si>
    <t>7</t>
  </si>
  <si>
    <t>8</t>
  </si>
  <si>
    <t>ВСЕГО</t>
  </si>
  <si>
    <t>Муниципальная программа "Развитие здравоохранения"</t>
  </si>
  <si>
    <t>01 0 00 00000</t>
  </si>
  <si>
    <t>Подпрограмма «Профилактика заболеваний и формирование здорового образа жизни. Развитие первичной медико-санитарной помощи, оказание медицинской помощи в системе обязательного медицинского страхования».</t>
  </si>
  <si>
    <t>01 1 00 00000</t>
  </si>
  <si>
    <t>Расходы на обеспечение деятельности (оказание услуг) муниципальных учреждений Цимлянского района в рамках подпрограммы «Профилактика заболеваний и формирование здорового образа жизни. Развитие первичной медико-санитарной помощи, оказание медицинской помощи в системе обязательного медицинского страхования» муниципальной программы Цимлянского района «Развитие здравоохранения» (Субсидии бюджетным учреждениям)</t>
  </si>
  <si>
    <t>01 1 00 00590</t>
  </si>
  <si>
    <t>610</t>
  </si>
  <si>
    <t>09</t>
  </si>
  <si>
    <t>02</t>
  </si>
  <si>
    <t>Расходы на приобретение модульных фельдшерско-акушерских пунктов, врачебных амбулаторий и на приобретение и оснащение модуля для врачебной амбулатории для муниципальных учреждений здравоохранения в рамках подпрограммы «Профилактика заболеваний и формирование здорового образа жизни. Развитие первичной медико-санитарной помощи, оказание медицинской помощи в системе обязательного медицинского страхования» муниципальной программы Цимлянского района «Развитие здравоохранения» (Бюджетные инвестиции)</t>
  </si>
  <si>
    <t>01 1 00 S3020</t>
  </si>
  <si>
    <t>410</t>
  </si>
  <si>
    <t>Подпрограмма «Совершенствование оказания специализированной медицинской помощи, скорой медицинской помощи, медицинской эвакуации»</t>
  </si>
  <si>
    <t>01 2 00 00000</t>
  </si>
  <si>
    <t>Расходы на обеспечение деятельности (оказание услуг) муниципальных учреждений Цимлянского района в рамках подпрограммы «Совершенствование оказания специализированной медицинской помощи, скорой медицинской помощи, медицинской эвакуации» муниципальной программы Цимлянского района «Развитие здравоохранения» (Субсидии бюджетным учреждениям)</t>
  </si>
  <si>
    <t>01 2 00 00590</t>
  </si>
  <si>
    <t>01</t>
  </si>
  <si>
    <t>Организация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здоровья) в рамках подпрограммы «Совершенствование оказания специализированной медицинской помощи, скорой медицинской помощи, медицинской эвакуации» муниципальной программы Цимлянского района «Развитие здравоохранения» (Субсидии бюджетным учреждениям)</t>
  </si>
  <si>
    <t>01 2 00 72430</t>
  </si>
  <si>
    <t>Расходы на приобретение автомобилей скорой медицинской помощи для муниципальных учреждений здравоохранения в рамках подпрограммы «Совершенствование оказания специализированной медицинской помощи, скорой медицинской помощи, медицинской эвакуации» муниципальной программы Цимлянского района «Развитие здравоохранения» (Субсидии бюджетным учреждениям)</t>
  </si>
  <si>
    <t>01 2 00 S3820</t>
  </si>
  <si>
    <t>Расходы на приобретение медицинского и иного оборудования и инвентаря для муниципальных учреждений здравоохранения в рамках подпрограммы «Совершенствование оказания специализированной медицинской помощи, скорой медицинской помощи, медицинской эвакуации» муниципальной программы Цимлянского района «Развитие здравоохранения» (Субсидии бюджетным учреждениям)</t>
  </si>
  <si>
    <t>01 2 00 S4050</t>
  </si>
  <si>
    <t>Подпрограмма «Управление развитием отрасли» муниципальной программы Цимлянского района «Развитие здравоохранения»</t>
  </si>
  <si>
    <t>01 6 00 00000</t>
  </si>
  <si>
    <t>Расходы на обеспечение деятельности (оказание услуг) муниципальных учреждений Цимлянского района в рамках подпрограммы «Управление развитием отрасли» муниципальной программы Цимлянского района «Развитие здравоохранения» (Субсидии бюджетным учреждениям)</t>
  </si>
  <si>
    <t>01 6 00 00590</t>
  </si>
  <si>
    <t>Подпрограмма «Оказание паллиативной помощи»</t>
  </si>
  <si>
    <t>01 7 00 00000</t>
  </si>
  <si>
    <t>Расходы на обеспечение деятельности (оказание услуг) муниципальных учреждений Цимлянского района в рамках подпрограммы «Оказание паллиативной помощи» муниципальной программы Цимлянского района «Развитие здравоохранения» (Субсидии бюджетным учреждениям)</t>
  </si>
  <si>
    <t>01 7 00 00590</t>
  </si>
  <si>
    <t>Организация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здоровья) в рамках подпрограммы «Оказание паллиативной помощи» муниципальной программы Цимлянского района «Развитие здравоохранения» (Субсидии бюджетным учреждениям)</t>
  </si>
  <si>
    <t>01 7 00 72430</t>
  </si>
  <si>
    <t>Муниципальная программа "Развитие образования"</t>
  </si>
  <si>
    <t>02 0 00 00000</t>
  </si>
  <si>
    <t>Подпрограмма «Развитие общего и дополнительного образования»</t>
  </si>
  <si>
    <t>02 1 00 00000</t>
  </si>
  <si>
    <t>Расходы на обеспечение деятельности (оказание услуг) муниципальных учреждений Цимлянского района в рамках подпрограммы "Развитие общего и дополнительного образования" муниципальной программы Цимлянского района "Развитие образования" (Субсидии бюджетным учреждениям)</t>
  </si>
  <si>
    <t>02 1 00 00590</t>
  </si>
  <si>
    <t>07</t>
  </si>
  <si>
    <t>03</t>
  </si>
  <si>
    <t>Разработка проектно-сметной документации на строительство и реконструкцию объектов образования муниципальной собственности в рамках подпрограммы "Развитие общего и дополнительного образования" муниципальной программы Цимлянского района "Развитие образования" (Иные закупки товаров, работ и услуг для обеспечения государственных (муниципальных) нужд)</t>
  </si>
  <si>
    <t>02 1 00 21270</t>
  </si>
  <si>
    <t>240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</si>
  <si>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</si>
  <si>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02 1 00 72020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</si>
  <si>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</si>
  <si>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02 1 00 72030</t>
  </si>
  <si>
    <t>Расходы на разработку проектно-сметной документации на строительство и реконструкцию объектов образования муниципальной собственности, включая газификацию в рамках подпрограммы «Развитие общего и дополнительного образования» муниципальной программы Цимлянского района «Развитие образования» (Бюджетные инвестиции)</t>
  </si>
  <si>
    <t>02 1 00 S3060</t>
  </si>
  <si>
    <t>Расходы на капитальный ремонт муниципальных образовательных учреждений (за исключением аварийных)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</si>
  <si>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 1 00 S3080</t>
  </si>
  <si>
    <t>Расходы на разработку проектно-сметной документации на капитальный ремонт муниципальных образовательных учреждений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</si>
  <si>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 1 00 S3090</t>
  </si>
  <si>
    <t>Реализация проекта «Всеобуч по плаванию»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</si>
  <si>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 1 00 S3110</t>
  </si>
  <si>
    <t>Проведение мероприятий по энергосбережению в части замены существующих деревянных окон и наружных дверных блоков в муниципальных образовательных учреждениях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</si>
  <si>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 1 00 S3740</t>
  </si>
  <si>
    <t>Расходы на приобретение школьных автобусов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</si>
  <si>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 1 00 S4060</t>
  </si>
  <si>
    <t>Расходы на повышение заработной платы педагогическим работникам муниципальных учреждений дополнительного образования детей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</si>
  <si>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 1 00 S4250</t>
  </si>
  <si>
    <t>Подпрограмма «Обеспечение реализации муниципальной программы Цимлянского района «Развитие образования» и прочие мероприятия»</t>
  </si>
  <si>
    <t>02 2 00 00000</t>
  </si>
  <si>
    <t>Расходы на выплаты по оплате труда работников органов местного самоуправления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(Расходы на выплаты персоналу государственных (муниципальных) органов)</t>
  </si>
  <si>
    <t>02 2 00 00110</t>
  </si>
  <si>
    <t>120</t>
  </si>
  <si>
    <t>Расходы на обеспечение функций органов местного самоуправления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(Расходы на выплаты персоналу государственных (муниципальных) органов)</t>
  </si>
  <si>
    <t>02 2 00 00190</t>
  </si>
  <si>
    <t>Расходы на обеспечение функций органов местного самоуправления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</si>
  <si>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(Субсидии автономным учреждениям)</t>
  </si>
  <si>
    <t>02 2 00 00590</t>
  </si>
  <si>
    <t>620</t>
  </si>
  <si>
    <t>Расходы на обеспечение деятельности районного методического кабинета отдела образования Администрации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(Расходы на выплаты персоналу государственных (муниципальных) органов)</t>
  </si>
  <si>
    <t>02 2 00 21230</t>
  </si>
  <si>
    <t>Расходы на обеспечение деятельности районного методического кабинета отдела образования Администрации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(Иные закупки товаров, работ и услуг для обеспечения государственных (муниципальных) нужд)</t>
  </si>
  <si>
    <t>Расходы на обеспечение деятельности районного методического кабинета отдела образования Администрации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(Уплата налогов, сборов и иных платежей)</t>
  </si>
  <si>
    <t>850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</si>
  <si>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(Расходы на выплаты персоналу государственных (муниципальных) органов)</t>
  </si>
  <si>
    <t>02 2 00 72040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</si>
  <si>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</si>
  <si>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"Обеспечение реализации муниципальной программы Цимлянского района "Развитие образования" и прочие мероприятия" муниципальной программы Цимлянского района "Развитие образования" (Расходы на выплаты персоналу государственных (муниципальных) органов)</t>
  </si>
  <si>
    <t>02 2 00 99990</t>
  </si>
  <si>
    <t>Реализация направления расходов в рамках подпрограммы "Обеспечение реализации муниципальной программы Цимлянского района "Развитие образования" и прочие мероприятия" муниципальной программы Цимлянского района "Развитие образования" (Уплата налогов, сборов и иных платежей)</t>
  </si>
  <si>
    <t>Муниципальная программа "Молодежь Цимлянского района"</t>
  </si>
  <si>
    <t>03 0 00 00000</t>
  </si>
  <si>
    <t>Подпрограмма "Поддержка молодежных инициатив"</t>
  </si>
  <si>
    <t>03 1 00 00000</t>
  </si>
  <si>
    <t>Мероприятия по организации работы с молодежью на территории муниципального образования в рамках подпрограммы "Поддержка молодежных инициатив" муниципальной программы Цимлянского района "Молодежь Цимлянского района" (Иные закупки товаров, работ и услуг для обеспечения государственных (муниципальных) нужд)</t>
  </si>
  <si>
    <t>03 1 00 21300</t>
  </si>
  <si>
    <t>Расходы на софинансирование муниципальных программ по работе с молодежью в рамках подпрограммы «Поддержка молодежных инициатив» муниципальной программы Цимлянского района «Молодежь Цимлянского района» (Иные закупки товаров, работ и услуг для обеспечения государственных (муниципальных) нужд)</t>
  </si>
  <si>
    <t>03 1 00 S3120</t>
  </si>
  <si>
    <t>Подпрограмма "Формирование патриотизма в молодежной среде"</t>
  </si>
  <si>
    <t>03 2 00 00000</t>
  </si>
  <si>
    <t>Мероприятия по организации работы с молодежью на территории муниципального образования в рамках подпрограммы "Формирование патриотизма в молодежной среде" муниципальной программы Цимлянского района "Молодежь Цимлянского района" (Иные закупки товаров, работ и услуг для обеспечения государственных (муниципальных) нужд)</t>
  </si>
  <si>
    <t>03 2 00 21300</t>
  </si>
  <si>
    <t>Муниципальная программа "Социальная поддержка граждан"</t>
  </si>
  <si>
    <t>04 0 00 00000</t>
  </si>
  <si>
    <t>Подпрограмма "Социальная поддержка отдельных категорий граждан"</t>
  </si>
  <si>
    <t>04 1 00 00000</t>
  </si>
  <si>
    <t>Выплата государственной пенсии за выслугу лет лицам, замещавшим муниципальные должности и должности муниципальной службы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</si>
  <si>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04 1 00 10050</t>
  </si>
  <si>
    <t>10</t>
  </si>
  <si>
    <t>Выплата государственной пенсии за выслугу лет лицам, замещавшим муниципальные должности и должности муниципальной службы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</si>
  <si>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320</t>
  </si>
  <si>
    <t>Предоставление отдельных мер социальной поддержки граждан, подвергшихся воздействию радиации, в рамках подпрограммы "Социальная поддержка отдельных категорий граждан" муниципальной программы Цимлянского района "Социальная поддержка граждан" (Иные закупки товаров, работ и услуг для обеспечения государственных (муниципальных) нужд)</t>
  </si>
  <si>
    <t>04 1 00 51370</t>
  </si>
  <si>
    <t>Предоставление отдельных мер социальной поддержки граждан, подвергшихся воздействию радиации, в рамках подпрограммы "Социальная поддержка отдельных категорий граждан" муниципальной программы Цимлянского района "Социальная поддержка граждан" (Социальные выплаты гражданам, кроме публичных нормативных социальных выплат)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</si>
  <si>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</si>
  <si>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04 1 00 52200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</si>
  <si>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</si>
  <si>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Оплата жилищно-коммунальных услуг отдельным категориям граждан в рамках подпрограммы "Социальная поддержка отдельных категорий граждан" муниципальной программы Цимлянского района "Социальная поддержка граждан" (Иные закупки товаров, работ и услуг для обеспечения государственных (муниципальных) нужд)</t>
  </si>
  <si>
    <t>04 1 00 52500</t>
  </si>
  <si>
    <t>Оплата жилищно-коммунальных услуг отдельным категориям граждан в рамках подпрограммы "Социальная поддержка отдельных категорий граждан" муниципальной программы Цимлянского района "Социальная поддержка граждан" (Социальные выплаты гражданам, кроме публичных нормативных социальных выплат)</t>
  </si>
  <si>
    <t>Предоставление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</si>
  <si>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04 1 00 72050</t>
  </si>
  <si>
    <t>Предоставление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</si>
  <si>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</si>
  <si>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04 1 00 72060</t>
  </si>
  <si>
    <t>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</si>
  <si>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04 1 00 72070</t>
  </si>
  <si>
    <t>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</si>
  <si>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</si>
  <si>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04 1 00 72080</t>
  </si>
  <si>
    <t>Предоставление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</si>
  <si>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</si>
  <si>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04 1 00 72090</t>
  </si>
  <si>
    <t>Предоставление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</si>
  <si>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гражданам в целях оказания социальной поддержки субсидий на оплату жилых помещений и коммунальных услуг в рамках подпрограммы "Социальная поддержка отдельных категорий граждан"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</si>
  <si>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04 1 00 72100</t>
  </si>
  <si>
    <t>Предоставление гражданам в целях оказания социальной поддержки субсидий на оплату жилых помещений и коммунальных услуг в рамках подпрограммы "Социальная поддержка отдельных категорий граждан"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</si>
  <si>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(Расходы на выплаты персоналу государственных (муниципальных) органов)</t>
  </si>
  <si>
    <t>04 1 00 72110</t>
  </si>
  <si>
    <t>06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</si>
  <si>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(Иные закупки товаров, работ и услуг для обеспечения государственных (муниципальных) нужд)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</si>
  <si>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(Субсидии автономным учреждениям)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</si>
  <si>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(Уплата налогов, сборов и иных платежей)</t>
  </si>
  <si>
    <t>Предоставление материальной и иной помощи для погребения в рамках подпрограммы "Социальная поддержка отдельных категорий граждан" муниципальной программы Цимлянского района "Социальная поддержка граждан" (Иные закупки товаров, работ и услуг для обеспечения государственных (муниципальных) нужд)</t>
  </si>
  <si>
    <t>04 1 00 72120</t>
  </si>
  <si>
    <t>Предоставление материальной и иной помощи для погребения в рамках подпрограммы "Социальная поддержка отдельных категорий граждан" муниципальной программы Цимлянского района "Социальная поддержка граждан" (Социальные выплаты гражданам, кроме публичных нормативных социальных выплат)</t>
  </si>
  <si>
    <t>Подпрограмма "Совершенствование мер демографической политики в области социальной поддержки семьи и детей"</t>
  </si>
  <si>
    <t>04 3 00 00000</t>
  </si>
  <si>
    <t>Расходы на обеспечение деятельности (оказание услуг) муниципальных учреждений Цимлянского района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(Субсидии бюджетным учреждениям)</t>
  </si>
  <si>
    <t>04 3 00 00590</t>
  </si>
  <si>
    <t>Мероприятия по организации доставки детей из малоимущих семей к месту отдыха и оздоровления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 «Социальная поддержка граждан» (Иные закупки товаров, работ и услуг для обеспечения государственных (муниципальных) нужд)</t>
  </si>
  <si>
    <t>04 3 00 21310</t>
  </si>
  <si>
    <t>Назначение и выплата единовременного пособия при всех формах устройства детей, лишенных родительского попечения, в семью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</si>
  <si>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04 3 00 52600</t>
  </si>
  <si>
    <t>04</t>
  </si>
  <si>
    <t>Единовременное пособие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«О государственных пособиях гражданам, имеющим детей»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</si>
  <si>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04 3 00 52700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</si>
  <si>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</si>
  <si>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04 3 00 53800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</si>
  <si>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</si>
  <si>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ежемесячной выплаты в связи с рождением (усыновлением) первого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</si>
  <si>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04 3 00 55730</t>
  </si>
  <si>
    <t>Предоставление ежемесячной выплаты в связи с рождением (усыновлением) первого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</si>
  <si>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детей из многодетных семей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</si>
  <si>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04 3 00 72150</t>
  </si>
  <si>
    <t>Предоставление мер социальной поддержки детей из многодетных семей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</si>
  <si>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детей первого-второго года жизни из малоимущих семей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</si>
  <si>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04 3 00 72160</t>
  </si>
  <si>
    <t>Предоставление мер социальной поддержки детей первого-второго года жизни из малоимущих семей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</si>
  <si>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Выплата пособия на ребенка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"Социальная поддержка граждан" (Иные закупки товаров, работ и услуг для обеспечения государственных (муниципальных) нужд)</t>
  </si>
  <si>
    <t>04 3 00 72170</t>
  </si>
  <si>
    <t>Выплата пособия на ребенка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"Социальная поддержка граждан" (Социальные выплаты гражданам, кроме публичных нормативных социальных выплат)</t>
  </si>
  <si>
    <t>Выплата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</si>
  <si>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04 3 00 72180</t>
  </si>
  <si>
    <t>Выплата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</si>
  <si>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Организация и обеспечение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</si>
  <si>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04 3 00 72200</t>
  </si>
  <si>
    <t>Организация и обеспечение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</si>
  <si>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</si>
  <si>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04 3 00 72210</t>
  </si>
  <si>
    <t>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</si>
  <si>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</si>
  <si>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04 3 00 72220</t>
  </si>
  <si>
    <t>Предоставление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</si>
  <si>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04 3 00 72240</t>
  </si>
  <si>
    <t>Предоставление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</si>
  <si>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1.1, 1.2, 1.3 статьи 13.2 Областного закона от 22 октября 2004 года № 165-ЗС «О социальной поддержке детства в Ростовской области» в рамках подпрограммы «Совершенствование мер демографической политики в области социальной поддержки семьи и детей» государственной программы Ростовской области «Социальная поддержка граждан» (Социальные выплаты гражданам, кроме публичных нормативных социальных выплат)</t>
  </si>
  <si>
    <t>04 3 00 72420</t>
  </si>
  <si>
    <t>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</si>
  <si>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04 3 00 72440</t>
  </si>
  <si>
    <t>Предоставление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</si>
  <si>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 3 00 R0840</t>
  </si>
  <si>
    <t>Организация отдыха детей в каникулярное время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(Субсидии бюджетным учреждениям)</t>
  </si>
  <si>
    <t>04 3 00 S3130</t>
  </si>
  <si>
    <t>Подпрограмма "Старшее поколение"</t>
  </si>
  <si>
    <t>04 4 00 00000</t>
  </si>
  <si>
    <t>Расходы на обеспечение деятельности (оказание услуг) муниципальных учреждений Цимлянского района в рамках подпрограммы "Старшее поколение" муниципальной программы Цимлянского района "Социальная поддержка граждан" (Субсидии бюджетным учреждениям)</t>
  </si>
  <si>
    <t>04 4 00 00590</t>
  </si>
  <si>
    <t>Осуществление государственных полномочий в сфере социального обслуживания, предусмотренных пунктами 2, 3, 4 и 5 части 1 и частью 1.1 статьи 6 Областного закона от 3 сентября 2014 года № 222-ЗС «О социальном обслуживании граждан в Ростовской области» в рамках подпрограммы «Старшее поколение» муниципальной программы Цимлянского района «Социальная поддержка граждан» (Субсидии бюджетным учреждениям)</t>
  </si>
  <si>
    <t>04 4 00 72260</t>
  </si>
  <si>
    <t>Муниципальная программа "Доступная среда"</t>
  </si>
  <si>
    <t>05 0 00 00000</t>
  </si>
  <si>
    <t>Подпрограмма "Адаптация приоритетных объектов социальной, транспортной и инженерной инфраструктуры для бес-препятствен-ного доступа и получения услуг инвалидами и другими маломобиль-ными группами населения»"</t>
  </si>
  <si>
    <t>05 1 00 00000</t>
  </si>
  <si>
    <t>Расходы на обеспечение деятельности (оказание услуг) муниципальных учреждений Цимлянского района в рамках подпрограммы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 муниципальной программы Цимлянского района «Доступная среда» (Субсидии бюджетным учреждениям)</t>
  </si>
  <si>
    <t>05 1 00 00590</t>
  </si>
  <si>
    <t>08</t>
  </si>
  <si>
    <t>Мероприятия по созданию условий для беспрепятственного доступа маломобильных групп населения к социально значимым объектам в рамках подпрограммы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 муниципальной программы Цимлянского района «Доступная среда» (Иные закупки товаров, работ и услуг для обеспечения государственных (муниципальных) нужд)</t>
  </si>
  <si>
    <t>05 1 00 21290</t>
  </si>
  <si>
    <t>13</t>
  </si>
  <si>
    <t>Расходы на мероприятия по адаптации муниципальных объектов социальной направленности для инвалидов и других маломобильных групп населения в в рамках подпрограммы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 муниципальной программы Цимлянского района «Доступная среда» (Субсидии бюджетным учреждениям)</t>
  </si>
  <si>
    <t>05 1 00 S4290</t>
  </si>
  <si>
    <t>Подпрограмма "Социальная интеграция инвалидов и других маломобильных групп населения в общество"</t>
  </si>
  <si>
    <t>05 2 00 00000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</si>
  <si>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в рамках подпрограммы «Социальная интеграция инвалидов и других маломобильных групп населения в общество» муниципальной программы Цимлянского района «Доступная среда» (Иные закупки товаров, работ и услуг для обеспечения государственных (муниципальных) нужд)</t>
  </si>
  <si>
    <t>05 2 00 52800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</si>
  <si>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в рамках подпрограммы «Социальная интеграция инвалидов и других маломобильных групп населения в общество» муниципальной программы Цимлянского района «Доступная среда» (Социальные выплаты гражданам, кроме публичных нормативных социальных выплат)</t>
  </si>
  <si>
    <t>Муниципальная программа "Обеспечение доступным и комфортным жильем населения Цимлянского района"</t>
  </si>
  <si>
    <t>06 0 00 00000</t>
  </si>
  <si>
    <t>Подпрограмма "Оказание мер муниципальной поддержки в улучшении жилищных условий отдельным категориям граждан"</t>
  </si>
  <si>
    <t>06 2 00 00000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</si>
  <si>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местного бюджета в рамках подпрограммы «Оказание мер муниципальной поддержки в улучшении жилищных условий отдельным категориям граждан» муниципальной программы Цимлянского района «Обеспечение доступным и комфортным жильем населения Цимлянского района» (Бюджетные инвестиции)</t>
  </si>
  <si>
    <t>06 2 00 41200</t>
  </si>
  <si>
    <t>Осуществление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«Оказание мер муниципальной поддержки в улучшении жилищных условий отдельным категориям граждан» муниципальной программы Цимлянского района «Обеспечение доступным и комфортным жильем населения Цимлянского района» (Бюджетные инвестиции)</t>
  </si>
  <si>
    <t>06 2 00 72400</t>
  </si>
  <si>
    <t>Расходы на реализацию мероприятий по обеспечению жильем молодых семей в рамках подпрограммы «Оказание мер муниципальной поддержки в улучшении жилищных условий отдельным категориям граждан» муниципальной программы Цимлянского района «Обеспечение доступным и комфортным жильем населения Цимлянского района» (Социальные выплаты гражданам, кроме публичных нормативных социальных выплат)</t>
  </si>
  <si>
    <t>06 2 00 L4970</t>
  </si>
  <si>
    <t>Муниципальная программа "Обеспечение качественными жилищно-коммунальными услугами населения Цимлняского района"</t>
  </si>
  <si>
    <t>07 0 00 00000</t>
  </si>
  <si>
    <t>Подпрограмма “Развитие жилищного хозяйства в Цимлянском районе”</t>
  </si>
  <si>
    <t>07 1 00 00000</t>
  </si>
  <si>
    <t>Мероприятия по содержанию муниципального жилищного фонда в рамках подпрограммы “Развитие жилищного хозяйства в Цимлянском районе” муниципальной программы Цимлянского района “Обеспечение качественными жилищно-коммунальными услугами населения Цимлянского района” (Иные закупки товаров, работ и услуг для обеспечения государственных (муниципальных) нужд)</t>
  </si>
  <si>
    <t>07 1 00 21280</t>
  </si>
  <si>
    <t>05</t>
  </si>
  <si>
    <t>Расходы на уплату взносов на капитальный ремонт общего имущества многоквартирных домов по помещениям, находящимся в собственности Цимлянского района в рамках подпрограммы “Развитие жилищного хозяйства в Цимлянском районе” муниципальной программы Цимлянского района “Обеспечение качественными жилищно-коммунальными услугами населения Цимлянского района” (Иные закупки товаров, работ и услуг для обеспечения государственных (муниципальных) нужд)</t>
  </si>
  <si>
    <t>07 1 00 23210</t>
  </si>
  <si>
    <t>Подпрограмма "Создание условий для обеспечения качественными коммунальными услугами населения Цимлянского района"</t>
  </si>
  <si>
    <t>07 2 00 00000</t>
  </si>
  <si>
    <t>Расходы на разработку проектно-сметной документации на строительство, реконструкцию и капитальный ремонт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Цимлянского района" муниципальной программы Цимлянского района "Обеспечение качественными жилищно-коммунальными услугами населения Цимлянского района" (Иные закупки товаров, работ и услуг для обеспечения государственных (муниципальных) нужд)</t>
  </si>
  <si>
    <t>07 2 00 22310</t>
  </si>
  <si>
    <t>Расходы на разработку проектно-сметной документации на строительство, реконструкцию и капитальный ремонт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Цимлянского района" муниципальной программы Цимлянского района "Обеспечение качественными жилищно-коммунальными услугами населения Цимлянского района" (Бюджетные инвестиции)</t>
  </si>
  <si>
    <t>Иные межбюджетные трансферты на строительство и реконструкцию объектов водопроводно-канализационного хозяйства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(Иные межбюджетные трансферты)</t>
  </si>
  <si>
    <t>07 2 00 73190</t>
  </si>
  <si>
    <t>540</t>
  </si>
  <si>
    <t>Иные межбюджетные трансферты на разработку проектно-сметной документации на строительство, реконструкцию и капитальный ремонт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Цимлянского района" муниципальной программы Цимлянского района "Обеспечение качественными жилищно-коммунальными услугами населения Цимлянского района" (Иные межбюджетные трансферты) (Иные межбюджетные трансферты)</t>
  </si>
  <si>
    <t>07 2 00 73200</t>
  </si>
  <si>
    <t>Иные межбюджетные трансферты на возмещение предприятиям жилищно-коммунального хозяйства части платы граждан за коммунальные услуги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(Иные межбюджетные трансферты)</t>
  </si>
  <si>
    <t>07 2 00 73660</t>
  </si>
  <si>
    <t>07 2 00 85050</t>
  </si>
  <si>
    <t>Расходы на капитальный ремонт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Цимлянского района" муниципальной программы Цимлянского района "Обеспечение качественными жилищно-коммунальными услугами населения Цимлняского района" (Иные закупки товаров, работ и услуг для обеспечения государственных (муниципальных) нужд)</t>
  </si>
  <si>
    <t>07 2 00 S3210</t>
  </si>
  <si>
    <t>Расходы на возмещение предприятиям жилищно-коммунального хозяйства части платы граждан за коммунальные услуги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</si>
  <si>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07 2 00 S3660</t>
  </si>
  <si>
    <t>810</t>
  </si>
  <si>
    <t>Расходы на приобретение водонапорных башен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(Бюджетные инвестиции)</t>
  </si>
  <si>
    <t>07 2 00 S4190</t>
  </si>
  <si>
    <t>Муниципальная программа "Обеспечение общественного порядка и противодействие преступности"</t>
  </si>
  <si>
    <t>08 0 00 00000</t>
  </si>
  <si>
    <t>Подпрограмма «Противодействие коррупции в Цимлянском районе»</t>
  </si>
  <si>
    <t>08 1 00 00000</t>
  </si>
  <si>
    <t>Проведение мониторингов общественного мнения о состоянии коррупции в Цимлянском районе в рамках подпрограммы «Противодействие коррупции в Цимлянском районе»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</si>
  <si>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08 1 00 21530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</si>
  <si>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«Противодействие коррупции в Цимлянском районе»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</si>
  <si>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08 1 00 21540</t>
  </si>
  <si>
    <t>12</t>
  </si>
  <si>
    <t>Подпрограмма «Профилактика экстремизма и терроризма на территории Цимлянского района»</t>
  </si>
  <si>
    <t>08 2 00 00000</t>
  </si>
  <si>
    <t>Мероприятия по усилению антитеррористической защищенности объектов социальной сферы в рамках подпрограммы «Профилактика экстремизма и терроризма на территории Цимлянского района»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</si>
  <si>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08 2 00 21580</t>
  </si>
  <si>
    <t>Подпрограмма «Комплексные меры противодействия злоупотреблению наркотиками и их незаконному обороту»</t>
  </si>
  <si>
    <t>08 3 00 00000</t>
  </si>
  <si>
    <t>Расходы на обеспечение деятельности (оказание услуг) муниципальных учреждений Цимлянского района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профилактика правонарушений» (Субсидии бюджетным учреждениям)</t>
  </si>
  <si>
    <t>08 3 00 00590</t>
  </si>
  <si>
    <t>Проведение мероприятий по организации временного трудоустройства несовершеннолетних граждан в возрасте от 14 до 18 лет в свободное от учебы время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противодействие преступности» (Субсидии бюджетным учреждениям)</t>
  </si>
  <si>
    <t>08 3 00 21450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</si>
  <si>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</si>
  <si>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08 3 00 21610</t>
  </si>
  <si>
    <t>Производство и размещение тематической социальной рекламы, изготовление и размещение тематической полиграфической продукции в местах массового пребывания молодежи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противодействие преступности» . (Иные закупки товаров, работ и услуг для обеспечения государственных (муниципальных) нужд)</t>
  </si>
  <si>
    <t>08 3 00 21620</t>
  </si>
  <si>
    <t>Муниципальная программа «Защита населения и территории от чрезвычайных ситуаций, пожарной безопасности и безопасности людей на водных объектах»</t>
  </si>
  <si>
    <t>09 0 00 00000</t>
  </si>
  <si>
    <t>Подпрограмма «Защита населения от чрезвычайных ситуаций»</t>
  </si>
  <si>
    <t>09 2 00 00000</t>
  </si>
  <si>
    <t>Мероприятия по защите населения от чрезвычайных ситуаций в рамках подпрограммы «Защита населения от чрезвычайных ситуаций»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</si>
  <si>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09 2 00 21680</t>
  </si>
  <si>
    <t>Подпрограмма "Обеспечение вызова экстренных оперативных служб по единому номеру «112»"</t>
  </si>
  <si>
    <t>09 4 00 00000</t>
  </si>
  <si>
    <t>Мероприятия по обеспечению функционирования и поддержания в постоянной готовности системы обеспечения вызовов экстренных оперативных служб по единому номеру «112» Цимлянского района в рамках подпрограммы «Обеспечение вызова экстренных оперативных служб по единому номеру «112»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</si>
  <si>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09 4 00 23600</t>
  </si>
  <si>
    <t>Муниципальная программа "Развитие культуры и туризма"</t>
  </si>
  <si>
    <t>10 0 00 00000</t>
  </si>
  <si>
    <t>Подпрограмма "Развитие культуры"</t>
  </si>
  <si>
    <t>10 1 00 00000</t>
  </si>
  <si>
    <t>Расходы на обеспечение деятельности (оказание услуг) муниципальных учреждений Цимлянского района в рамках подпрограммы "Развитие культуры" муниципальной программы Цимлянского района "Развитие культуры и туризма" (Субсидии бюджетным учреждениям)</t>
  </si>
  <si>
    <t>10 1 00 00590</t>
  </si>
  <si>
    <t>Ежегодные разовые выплаты мастерам народной культуры в рамках подпрограммы «Развитие культуры» муниципальной программы Цимлянского района «Развитие культуры и туризма» (Иные выплаты населению)</t>
  </si>
  <si>
    <t>10 1 00 11390</t>
  </si>
  <si>
    <t>360</t>
  </si>
  <si>
    <t>Расходы на повышение заработной платы работников учреждений культуры (Иные межбюджетные трансферты)</t>
  </si>
  <si>
    <t>10 1 00 73850</t>
  </si>
  <si>
    <t>Расходы на поддержку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 в рамках реализации подпрограммы "Развитие культуры" муниципальной программы Цимлянского района "Развитие культуры и туризма" (Субсидии бюджетным учреждениям)</t>
  </si>
  <si>
    <t>10 1 00 L5192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</si>
  <si>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«Развитие культуры» муниципальной программы Цимлянского района «Развитие культуры и туризма» (Иные межбюджетные трансферты)</t>
  </si>
  <si>
    <t>10 1 00 R4670</t>
  </si>
  <si>
    <t>Расходы на капитальный ремонт муниципальных учреждений культуры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</si>
  <si>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10 1 00 S3290</t>
  </si>
  <si>
    <t>Расходы на повышение заработной платы работников муниципальных учреждений культуры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</si>
  <si>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10 1 00 S3850</t>
  </si>
  <si>
    <t>Расходы на приобретение основных средств для муниципальных учреждений культуры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</si>
  <si>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10 1 00 S3900</t>
  </si>
  <si>
    <t>Расходы на капитальный ремонт муниципальных образовательных учреждений дополнительного образования детей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</si>
  <si>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10 1 00 S4080</t>
  </si>
  <si>
    <t>Расходы на комплектование книжных фондов библиотек муниципальных образований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</si>
  <si>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10 1 00 S4180</t>
  </si>
  <si>
    <t>Расходы на повышение заработной платы педагогическим работникам муниципальных учреждений дополнительного образования детей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</si>
  <si>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10 1 00 S4250</t>
  </si>
  <si>
    <t>Подпрограмма "Туризм"</t>
  </si>
  <si>
    <t>10 2 00 00000</t>
  </si>
  <si>
    <t>Мероприятия по развитию въездного и внутреннего туризма в Цимлянском районе и повышению конкурентоспособности регионального туристского продукта в рамках подпрограммы "Туризм" муниципальной программы Цимлянского района "Развитие культуры и туризма" (Иные закупки товаров, работ и услуг для обеспечения государственных (муниципальных) нужд)</t>
  </si>
  <si>
    <t>10 2 00 21760</t>
  </si>
  <si>
    <t>Подпрограмма «Обеспечение реализации муниципальной программ «Развитие культуры и туризма»»</t>
  </si>
  <si>
    <t>10 3 00 00000</t>
  </si>
  <si>
    <t>Расходы на выплаты по оплате труда работников органов местного самоуправления Цимлянского района в рамках подпрограммы «Обеспечение реализации муниципальной программ «Развитие культуры и туризма»» муниципальной программы Цимлянского района «Развитие культуры и туризма» (Расходы на выплаты персоналу государственных (муниципальных) органов)</t>
  </si>
  <si>
    <t>10 3 00 00110</t>
  </si>
  <si>
    <t>Расходы на обеспечение функций органов местного самоуправления Цимлянского района в рамках подпрограммы "Обеспечение реализации муниципальной программы "Развитие культуры и туризма"" муниципальной программы Цимлянского района "Развитие культуры и туризма" (Расходы на выплаты персоналу государственных (муниципальных) органов)</t>
  </si>
  <si>
    <t>10 3 00 00190</t>
  </si>
  <si>
    <t>Расходы на обеспечение функций органов местного самоуправления Цимлянского района в рамках подпрограммы "Обеспечение реализации муниципальной программы "Развитие культуры и туризма"" муниципальной программы Цимлянского района "Развитие культуры и туризма"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</si>
  <si>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"Обеспечение реализации муниципальной программы "Развитие культуры и туризма"" муниципальной программы Цимлянского района "Развитие культуры и туризма" (Уплата налогов, сборов и иных платежей)</t>
  </si>
  <si>
    <t>10 3 00 99990</t>
  </si>
  <si>
    <t>Муниципальная программа "Охрана окружающей среды и рациональное природопользование"</t>
  </si>
  <si>
    <t>11 0 00 00000</t>
  </si>
  <si>
    <t>Подпрограмма "Охрана окружающей среды в Цимлянском районе"</t>
  </si>
  <si>
    <t>11 1 00 00000</t>
  </si>
  <si>
    <t>Организация детско-юношеского экологического движения в рамках подпрограммы "Охрана окружающей среды в Цимлянском районе" муниципальной программы Цимлянского района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</si>
  <si>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11 1 00 21850</t>
  </si>
  <si>
    <t>Подпрограмма «Формирование комплексной системы управления отходами и вторичными материальными ресурсами»</t>
  </si>
  <si>
    <t>11 2 00 00000</t>
  </si>
  <si>
    <t>Приведение территории мест размещения отходов производства и потребления, в соответствие с санитарно-эпидемиологическими и экологическими требованиями в рамках подпрограммы «Формирование комплексной системы управления отходами и вторичными материальными ресурсами» муниципальной программы Цимлянского района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</si>
  <si>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11 2 00 21880</t>
  </si>
  <si>
    <t>Муниципальная программа "Развитие физической культуры и спорта"</t>
  </si>
  <si>
    <t>12 0 00 00000</t>
  </si>
  <si>
    <t>Подпрограмма "Развитие физической культуры и массового спорта Цимлянского района"</t>
  </si>
  <si>
    <t>12 1 00 00000</t>
  </si>
  <si>
    <t>Физкультурные и массовые спортивные мероприятия в рамках подпрограммы "Развитие физической культуры и массового спорта Цимлянского района" муниципальной программы Цимлянского района "Развитие физической культуры и спорта" (Расходы на выплаты персоналу государственных (муниципальных) органов)</t>
  </si>
  <si>
    <t>12 1 00 21950</t>
  </si>
  <si>
    <t>11</t>
  </si>
  <si>
    <t>Физкультурные и массовые спортивные мероприятия в рамках подпрограммы "Развитие физической культуры и массового спорта Цимлянского района" муниципальной программы Цимлянского района "Развитие физической культуры и спорта" (Иные закупки товаров, работ и услуг для обеспечения государственных (муниципальных) нужд)</t>
  </si>
  <si>
    <t>Муниципальная программа "Экономическое развитие и инновационная экономика"</t>
  </si>
  <si>
    <t>13 0 00 00000</t>
  </si>
  <si>
    <t>Подпрограмма «Развитие субъектов малого и среднего предпринимательства в Цимлянском районе»</t>
  </si>
  <si>
    <t>13 2 00 00000</t>
  </si>
  <si>
    <t>Расходы на консультационную и информационную поддержку субъектов малого и среднего предпринимательства в рамках подпрограммы «Развитие субъектов малого и среднего предпринимательства в Цимлянском районе» муниципальной программы Цимлянского района «Экономическое развитие и инновационная экономика» (Иные закупки товаров, работ и услуг для обеспечения государственных (муниципальных) нужд)</t>
  </si>
  <si>
    <t>13 2 00 22050</t>
  </si>
  <si>
    <t>Муниципальная программа "Информационное общество"</t>
  </si>
  <si>
    <t>14 0 00 00000</t>
  </si>
  <si>
    <t>Подпрограмма «Оптимизация и повышение качества предоставления государственных и муниципальных услуг на базе МАУ МФЦ Цимлянского района"</t>
  </si>
  <si>
    <t>14 1 00 00000</t>
  </si>
  <si>
    <t>Расходы на обеспечение деятельности (оказание услуг) муниципальных учреждений Цимлянского района в рамках подпрограммы «Оптимизация и повышение качества предоставления государственных и муниципальных услуг на базе МАУ МФЦ Цимлянского района» муниципальной программы Цимлянского района «Информационное общество» (Субсидии автономным учреждениям)</t>
  </si>
  <si>
    <t>14 1 00 00590</t>
  </si>
  <si>
    <t>Реализация принципа экстерриториальности при предоставлении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на базе МАУ МФЦ Цимлянского района» муниципальной программы Цимлянского района «Информационное общество» (Субсидии автономным учреждениям)</t>
  </si>
  <si>
    <t>14 1 00 S3600</t>
  </si>
  <si>
    <t>Расходы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на базе МАУ МФЦ Цимлянского района» муниципальной программы Цимлянского района «Информационное общество» (Субсидии автономным учреждениям)</t>
  </si>
  <si>
    <t>14 1 00 S4020</t>
  </si>
  <si>
    <t>Муниципальная программа "Развитие транспортной системы"</t>
  </si>
  <si>
    <t>15 0 00 00000</t>
  </si>
  <si>
    <t>Подпрограмма «Развитие транспортной инфраструктуры Цимлянского района»</t>
  </si>
  <si>
    <t>15 1 00 00000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</si>
  <si>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(Иные закупки товаров, работ и услуг для обеспечения государственных (муниципальных) нужд)</t>
  </si>
  <si>
    <t>15 1 00 22400</t>
  </si>
  <si>
    <t>Иные межбюджетные трансферты на ремонт и содержание автомобильных дорог общего пользования местного значения в рамках подпрограммы "Развитие транспортной инфраструктуры Цимлянского района" муниципальной программы Цимлянского района "Развитие транспортной системы" (Иные межбюджетные трансферты)</t>
  </si>
  <si>
    <t>15 1 00 73510</t>
  </si>
  <si>
    <t>Расходы на капитальный ремонт муниципальных объектов транспортной инфраструктуры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(Иные закупки товаров, работ и услуг для обеспечения государственных (муниципальных) нужд)</t>
  </si>
  <si>
    <t>15 1 00 S3460</t>
  </si>
  <si>
    <t>Расходы на строительство и реконструкцию муниципальных объектов транспортной инфраструктуры в рамках подпрограммы «Развитие транспортной инфраструктуры Цимлянского района» муниципальной программы Цимлянского района "Развитие транспортной системы" (Бюджетные инвестиции)</t>
  </si>
  <si>
    <t>15 1 00 S3480</t>
  </si>
  <si>
    <t>Расходы на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(Бюджетные инвестиции)</t>
  </si>
  <si>
    <t>15 1 00 S3490</t>
  </si>
  <si>
    <t>Расходы на проектирование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(Бюджетные инвестиции)</t>
  </si>
  <si>
    <t>15 1 00 S3500</t>
  </si>
  <si>
    <t>Расходы на ремонт и содержание автомобильных дорог общего пользования местного значения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(Иные закупки товаров, работ и услуг для обеспечения государственных (муниципальных) нужд)</t>
  </si>
  <si>
    <t>15 1 00 S3510</t>
  </si>
  <si>
    <t>Муниципальная программа «Развитие сельского хозяйства и регулирование рынков сельскохозяйственной продукции, сырья и продовольствия»</t>
  </si>
  <si>
    <t>16 0 00 00000</t>
  </si>
  <si>
    <t>Подпрограмма «Устойчивое развитие сельских территорий Цимлянского района Ростовской области на 2014-2017 годы и на период до 2020 года»</t>
  </si>
  <si>
    <t>16 5 00 00000</t>
  </si>
  <si>
    <t>Расходы на обеспечение жильем гражданам Российской Федерации, проживающих и работающих в сельской местности в рамках подпрограммы «Устойчивое развитие сельских территорий Цимлянского района Ростовской области на 2014-2017 годы и на период до 2020 года»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(Социальные выплаты гражданам, кроме публичных нормативных социальных выплат)</t>
  </si>
  <si>
    <t>16 5 00 11450</t>
  </si>
  <si>
    <t>Расходы на обеспечение жильем молодых семей и молодых специалистов, проживающих и работающих в сельской местности в рамках подпрограммы «Устойчивое развитие сельских территорий Цимлянского района Ростовской области на 2014-2017 годы и на период до 2020 года»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(Социальные выплаты гражданам, кроме публичных нормативных социальных выплат)</t>
  </si>
  <si>
    <t>16 5 00 11460</t>
  </si>
  <si>
    <t>Подпрограмма «Обеспечение реализации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</t>
  </si>
  <si>
    <t>16 6 00 00000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</si>
  <si>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(Расходы на выплаты персоналу государственных (муниципальных) органов)</t>
  </si>
  <si>
    <t>16 6 00 72330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</si>
  <si>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(Иные закупки товаров, работ и услуг для обеспечения государственных (муниципальных) нужд)</t>
  </si>
  <si>
    <t>Подпрограмма "Развитие отраслей агропромышленного комплекса"</t>
  </si>
  <si>
    <t>16 7 00 00000</t>
  </si>
  <si>
    <t>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оказание несвязанной поддержки в области растениеводства в рамках подпрограммы «Развитие отраслей агропромышленного комплекса»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</si>
  <si>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16 7 00 R541F</t>
  </si>
  <si>
    <t>Муниципальная программа "Региональная политика"</t>
  </si>
  <si>
    <t>17 0 00 00000</t>
  </si>
  <si>
    <t>Подпрограмма «Обеспечение реализации муниципальной программы Цимлянского района «Региональная политика»</t>
  </si>
  <si>
    <t>17 3 00 00000</t>
  </si>
  <si>
    <t>Субсидии организациям, осуществляющим производство, выпуск и распространение средств массовой информации, включенных в областной реестр средств массовой информации, на возмещение части затрат на производство, выпуск и распространение периодических печатных изданий – газет в рамках подпрограммы «Обеспечение реализации муниципальной программы Цимлянского района «Региональная политика» муниципальной программы Цимлянского района «Региональная политика»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</si>
  <si>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17 3 00 67700</t>
  </si>
  <si>
    <t>Подпрограмма «Поддержка социально-ориентированных некоммерческих организаций»</t>
  </si>
  <si>
    <t>17 4 00 00000</t>
  </si>
  <si>
    <t>Субсидии социально ориентированным некоммерческим организациям в рамках подпрограммы «Поддержка социально – ориентированных некоммерческих организаций» муниципальной программы Цимлянского района «Региональная политика» (Субсидии некоммерческим организациям (за исключением государственных (муниципальных) учреждений))</t>
  </si>
  <si>
    <t>17 4 00 67950</t>
  </si>
  <si>
    <t>630</t>
  </si>
  <si>
    <t>Муниципальная программа "Управление муниципальными финансами"</t>
  </si>
  <si>
    <t>18 0 00 00000</t>
  </si>
  <si>
    <t>Подпрограмма «Нормативно-методическое обеспечение и организация бюджетного процесса»</t>
  </si>
  <si>
    <t>18 2 00 00000</t>
  </si>
  <si>
    <t>Расходы на выплаты по оплате труда работников органов местного самоуправления Цимлянского района в рамках подпрограммы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 (Расходы на выплаты персоналу государственных (муниципальных) органов)</t>
  </si>
  <si>
    <t>18 2 00 00110</t>
  </si>
  <si>
    <t>Расходы на обеспечение функций органов местного самоуправления Цимлянского района в рамках подпрограммы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 (Расходы на выплаты персоналу государственных (муниципальных) органов)</t>
  </si>
  <si>
    <t>18 2 00 00190</t>
  </si>
  <si>
    <t>Расходы на обеспечение функций органов местного самоуправления Цимлянского района в рамках подпрограммы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</si>
  <si>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"Нормативно-методическое обеспечение и организация бюджетного процесса" муниципальной программы Цимлянского района "Управление муниципальными финансами" (Расходы на выплаты персоналу государственных (муниципальных) органов)</t>
  </si>
  <si>
    <t>18 2 00 99990</t>
  </si>
  <si>
    <t>Реализация направления расходов в рамках подпрограммы "Нормативно-методическое обеспечение и организация бюджетного процесса" муниципальной программы Цимлянского района "Управление муниципальными финансами" (Уплата налогов, сборов и иных платежей)</t>
  </si>
  <si>
    <t>Подпрограмма «Поддержание устойчивого исполнения бюджетов поселений»</t>
  </si>
  <si>
    <t>18 5 00 00000</t>
  </si>
  <si>
    <t>Иные межбюджетные трансферты на поддержку мер по обеспечению сбалансированности местных бюджетов в рамках подпрограммы ««Поддержание устойчивого исполнения бюджетов поселений» муниципальной программы Цимлянского района «Управление муниципальными финансами» (Иные межбюджетные трансферты)</t>
  </si>
  <si>
    <t>18 5 00 85050</t>
  </si>
  <si>
    <t>14</t>
  </si>
  <si>
    <t>Муниципальная программа "Эффективное управление муниципальным имуществом"</t>
  </si>
  <si>
    <t>20 0 00 00000</t>
  </si>
  <si>
    <t>Подпрограмма «Оптимизация и повышение качества управления муниципальной собственностью муниципального образования «Цимлянский район»</t>
  </si>
  <si>
    <t>20 1 00 00000</t>
  </si>
  <si>
    <t>Оценка муниципального имущества, признание прав и регулирование отношений по муниципальной собственности Цимлянского района в рамках подпрограммы «Оптимизация и повышение качества управления муниципальной собственностью муниципального образования «Цимлянский район»» муниципальной программы Цимлянского района «Эффективное управление муниципальным имуществом» (Иные закупки товаров, работ и услуг для обеспечения государственных (муниципальных) нужд)</t>
  </si>
  <si>
    <t>20 1 00 22960</t>
  </si>
  <si>
    <t>Муниципальная программа «Поддержка казачьих обществ Цимлянского района»</t>
  </si>
  <si>
    <t>21 0 00 00000</t>
  </si>
  <si>
    <t>Подпрограмма «Создание условий для привлечения членов казачьих обществ к несению государственной и иной службы»</t>
  </si>
  <si>
    <t>21 1 00 00000</t>
  </si>
  <si>
    <t>Организация и проведение мероприятий по привлечению членов казачьих обществ к несению государственной и иной службы в рамках подпрограммы "Создание условий для привлечения членов казачьих обществ к несению государственной и иной службы" муниципальной программы "Поддержка казачьих обществ Цимлянского района" (Иные закупки товаров, работ и услуг для обеспечения государственных (муниципальных) нужд)</t>
  </si>
  <si>
    <t>21 1 00 22800</t>
  </si>
  <si>
    <t>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заключенными в соответствии с Областным законом от 29 сентября 1999 года № 47-ЗС «О казачьих дружинах в Ростовской области», в рамках подпрограммы «Создание условий для привлечения членов казачьих обществ к несению государственной и иной службы» муниципальной программы «Поддержка казачьих обществ Цимлянского района» (Субсидии некоммерческим организациям (за исключением государственных (муниципальных) учреждений))</t>
  </si>
  <si>
    <t>21 1 00 71040</t>
  </si>
  <si>
    <t>Подпрограмма «Развитие системы образовательных организаций, использующих в образовательном процессе казачий компонент»</t>
  </si>
  <si>
    <t>21 2 00 00000</t>
  </si>
  <si>
    <t>Расходы на обеспечение деятельности (оказание услуг) муниципальных учреждений Цимлянского района в рамках подпрограммы «Развитие системы образовательных организаций, использующих в образовательном процессе казачий компонент» муниципальной программы Цимлянского района «Поддержка казачьих обществ Цимлянского района» (Субсидии бюджетным учреждениям)</t>
  </si>
  <si>
    <t>21 2 00 00590</t>
  </si>
  <si>
    <t>Муниципальная программа Цимлянского района «Формирование комфортной современной среды»</t>
  </si>
  <si>
    <t>22 0 00 00000</t>
  </si>
  <si>
    <t>Подпрограмма «Благоустройство общественных территорий Цимлянского района»</t>
  </si>
  <si>
    <t>22 1 00 00000</t>
  </si>
  <si>
    <t>Расходы на реализацию мероприятий по благоустройству общественных территорий Цимлянского района в рамках подпрограммы «Благоустройство общественных территорий Цимлянского района» муниципальной программы Цимлянского района «Формирование комфортной современной среды» (Иные закупки товаров, работ и услуг для обеспечения государственных (муниципальных) нужд)</t>
  </si>
  <si>
    <t>22 1 00 S4200</t>
  </si>
  <si>
    <t>Подпрограмма «Благоустройство дворовых территорий многоквартирных домов Цимлянского района»</t>
  </si>
  <si>
    <t>22 2 00 00000</t>
  </si>
  <si>
    <t>Расходы на реализацию мероприятий по благоустройству дворовых территорий многоквартирных домов муниципальных образований Цимлянского района в рамках подпрограммы «Благоустройство дворовых территорий многоквартирных домов Цимлянского района» муниципальной программы Цимлянского района «Формирование комфортной современной среды» (Иные закупки товаров, работ и услуг для обеспечения государственных (муниципальных) нужд)</t>
  </si>
  <si>
    <t>22 2 00 S4240</t>
  </si>
  <si>
    <t>Обеспечение функционирования Главы Цимлянского района</t>
  </si>
  <si>
    <t>88 0 00 00000</t>
  </si>
  <si>
    <t>Глава Цимлянского района</t>
  </si>
  <si>
    <t>88 1 00 00000</t>
  </si>
  <si>
    <t>Расходы на выплаты по оплате труда работников органов местного самоуправления Цимлянского района по Главе Цимлянского района в рамках обеспечения функционирования Главы Цимлянского района (Расходы на выплаты персоналу государственных (муниципальных) органов)</t>
  </si>
  <si>
    <t>88 1 00 00110</t>
  </si>
  <si>
    <t>Обеспечение деятельности Администрации Цимлянского района</t>
  </si>
  <si>
    <t>89 0 00 00000</t>
  </si>
  <si>
    <t>Администрация Цимлянского района</t>
  </si>
  <si>
    <t>89 1 00 00000</t>
  </si>
  <si>
    <t>Расходы на выплаты по оплате труда работников органов местного самоуправления Цимлянского района в рамках обеспечения деятельности Администрации Цимлянского района (Расходы на выплаты персоналу государственных (муниципальных) органов)</t>
  </si>
  <si>
    <t>89 1 00 00110</t>
  </si>
  <si>
    <t>Расходы на обеспечение деятельности органов местного самоуправления Цимлянского района в рамках обеспечения деятельности Администрации Цимлянского района (Расходы на выплаты персоналу государственных (муниципальных) органов)</t>
  </si>
  <si>
    <t>89 1 00 00190</t>
  </si>
  <si>
    <t>Расходы на обеспечение деятельности органов местного самоуправления Цимлянского района в рамках обеспечения деятельности Администрации Цимлянского района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</si>
  <si>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Цимлянского района (Уплата налогов, сборов и иных платежей)</t>
  </si>
  <si>
    <t>89 1 00 99990</t>
  </si>
  <si>
    <t>Непрограммные расходы органов местного самоуправления Цимлянского района</t>
  </si>
  <si>
    <t>99 0 00 00000</t>
  </si>
  <si>
    <t>Финансовое обеспечение непредвиденных расходов</t>
  </si>
  <si>
    <t>99 1 00 00000</t>
  </si>
  <si>
    <t>Резервный фонд Правительства Ростовской области на финансовое обеспечение непредвиденных расходов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</si>
  <si>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99 1 00 71180</t>
  </si>
  <si>
    <t>Резервный фонд Правительства Ростовской области на финансовое обеспечение непредвиденных расходов в рамках непрограммных расходов органов местного самоуправления Цимлянского района (Бюджетные инвестиции)</t>
  </si>
  <si>
    <t>Резервный фонд Правительства Ростовской области на финансовое обеспечение непредвиденных расходов в рамках непрограммных расходов органов местного самоуправления Цимлянского района (Субсидии бюджетным учреждениям)</t>
  </si>
  <si>
    <t>Резервный фонд Администрации Цимлянского района на финансовое обеспечение непредвиденных расходов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</si>
  <si>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99 1 00 90100</t>
  </si>
  <si>
    <t>Резервный фонд Администрации Цимлянского района на финансовое обеспечение непредвиденных расходов в рамках непрограммных расходов органов местного самоуправления Цимлянского района (Социальные выплаты гражданам, кроме публичных нормативных социальных выплат)</t>
  </si>
  <si>
    <t>Резервный фонд Администрации Цимлянского района на финансовое обеспечение непредвиденных расходов в рамках непрограммных расходов органов местного самоуправления Цимлянского района (Иные межбюджетные трансферты)</t>
  </si>
  <si>
    <t>Резервный фонд Администрации Цимлянского района на финансовое обеспечение непредвиденных расходов в рамках непрограммных расходов органов местного самоуправления Цимлянского района (Субсидии бюджетным учреждениям)</t>
  </si>
  <si>
    <t>Резервный фонд Администрации Цимлянского района на финансовое обеспечение непредвиденных расходов в рамках непрограммных расходов органов местного самоуправления Цимлянского района (Субсидии автономным учреждениям)</t>
  </si>
  <si>
    <t>Резервный фонд Администрации Цимлянского района на финансовое обеспечение непредвиденных расходов в рамках непрограммных расходов органов местного самоуправления Цимлянского района (Резервные средства)</t>
  </si>
  <si>
    <t>870</t>
  </si>
  <si>
    <t>Софинансирование непредвиденных расходов осуществляемых за счет средств Резервного фонда Правительства Ростовской области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</si>
  <si>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 1 00 S4220</t>
  </si>
  <si>
    <t>Непрограммные расходы</t>
  </si>
  <si>
    <t>99 9 00 00000</t>
  </si>
  <si>
    <t>Расходы на обеспечение функций муниципальных органов Цимлянского района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</si>
  <si>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99 9 00 00190</t>
  </si>
  <si>
    <t>Мероприятия по содержанию муниципального жилого фонда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</si>
  <si>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99 9 00 21280</t>
  </si>
  <si>
    <t>Расходы на разработку проектно-сметной документации на строительство, реконструкцию и капитальный ремонт муниципального жилищного фонда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</si>
  <si>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99 9 00 22320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</si>
  <si>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местного бюджета в рамках непрограммных расходов органов местного самоуправления Цимлянского района (Бюджетные инвестиции)</t>
  </si>
  <si>
    <t>99 9 00 41200</t>
  </si>
  <si>
    <t>Составление (изменение) списков кандидатов в присяжные заседатели федеральных судов общей юрисдикции в Российской Федерации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</si>
  <si>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99 9 00 51200</t>
  </si>
  <si>
    <t>Компенсация расходов, связанных с оказанием медицинскими организациями, подведомственными органам исполнительной власти субъектов Российской Федерации, органам местного самоуправления, в 2017 году гражданам Украины и лицам без гражданства медицинской помощи, а также затрат по проведению указанным лицам профилактических прививок, включенных в календарь профилактических прививок по эпидемическим показаниям, за счет средств резервного фонда Правительства Российской Федерации по иным непрограммным мероприятиям в рамках непрограммных расходов органов местного самоуправления Цимлянского района (Субсидии бюджетным учреждениям)</t>
  </si>
  <si>
    <t>99 9 00 5422F</t>
  </si>
  <si>
    <t>Государственная регистрация актов гражданского состояния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</si>
  <si>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99 9 00 59310</t>
  </si>
  <si>
    <t>Государственная регистрация актов гражданского состояния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</si>
  <si>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Государственная регистрация актов гражданского состояния в рамках непрограммных расходов органов местного самоуправления Цимлянского района (Уплата налогов, сборов и иных платежей)</t>
  </si>
  <si>
    <t>Субсидии муниципальным унитарным предприятиям Цимлянского района на финансовое возмещение затрат в целях предупреждения банкротства в рамках непрограммных расходов органов местного самоуправления Цимлянского района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</si>
  <si>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99 9 00 67200</t>
  </si>
  <si>
    <t>Содержание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государственной собственности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</si>
  <si>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99 9 00 72350</t>
  </si>
  <si>
    <t>Содержание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государственной собственности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</si>
  <si>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Создание и обеспечение деятельности административных комиссий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</si>
  <si>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99 9 00 72360</t>
  </si>
  <si>
    <t>Создание и обеспечение деятельности административных комиссий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</si>
  <si>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Создание и обеспечение деятельности комиссий по делам несовершеннолетних и защите их прав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</si>
  <si>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99 9 00 72370</t>
  </si>
  <si>
    <t>Создание и обеспечение деятельности комиссий по делам несовершеннолетних и защите их прав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</si>
  <si>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</si>
  <si>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99 9 00 72390</t>
  </si>
  <si>
    <t>Реализация направления расходов по иным непрограммным мероприятиям.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</si>
  <si>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99 9 00 99990</t>
  </si>
  <si>
    <t>Реализация направления расходов по иным непрограммным мероприятиям. в рамках непрограммных расходов органов местного самоуправления Цимлянского района (Социальные выплаты гражданам, кроме публичных нормативных социальных выплат)</t>
  </si>
  <si>
    <t>Реализация направления расходов по иным непрограммным мероприятиям. в рамках непрограммных расходов органов местного самоуправления Цимлянского района (Уплата налогов, сборов и иных платежей)</t>
  </si>
  <si>
    <t>10 1 00 L5195</t>
  </si>
  <si>
    <t>Расходы на поддержку отрасли культуры (Государственная поддержка лучших работников сельских учреждений культуры)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</si>
  <si>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к решению Собрания депутатов</t>
  </si>
  <si>
    <t>Приложение  5</t>
  </si>
  <si>
    <t>Цимлянского района от 14.11.2018 № 167</t>
  </si>
  <si>
    <t>Председатель Собрания депутатов -</t>
  </si>
  <si>
    <t xml:space="preserve">глава Цимлянского района </t>
  </si>
  <si>
    <t>Л.П. Перфилова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</si>
</sst>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1" x14ac:knownFonts="1">
    <font>
      <sz val="10"/>
      <name val="Arial"/>
    </font>
    <font>
      <sz val="12"/>
      <name val="Calibri"/>
    </font>
    <font>
      <sz val="14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0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  <font>
      <sz val="10"/>
      <name val="MS Sans Serif"/>
    </font>
    <font>
      <sz val="14"/>
      <color indexed="0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 vertical="center" wrapText="1"/>
    </xf>
    <xf numFmtId="0" fontId="4" fillId="0" borderId="0" xfId="0" applyFont="1" applyBorder="1" applyAlignment="1" applyProtection="1">
      <alignment horizontal="right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right" vertical="center" wrapText="1"/>
    </xf>
    <xf numFmtId="165" fontId="6" fillId="0" borderId="1" xfId="0" applyNumberFormat="1" applyFont="1" applyBorder="1" applyAlignment="1" applyProtection="1">
      <alignment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164" fontId="6" fillId="0" borderId="1" xfId="0" applyNumberFormat="1" applyFont="1" applyBorder="1" applyAlignment="1" applyProtection="1">
      <alignment horizontal="right" vertical="center" wrapText="1"/>
    </xf>
    <xf numFmtId="165" fontId="7" fillId="0" borderId="1" xfId="0" applyNumberFormat="1" applyFont="1" applyFill="1" applyBorder="1" applyAlignment="1" applyProtection="1">
      <alignment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164" fontId="7" fillId="0" borderId="1" xfId="0" applyNumberFormat="1" applyFont="1" applyFill="1" applyBorder="1" applyAlignment="1" applyProtection="1">
      <alignment horizontal="right" vertical="center" wrapText="1"/>
    </xf>
    <xf numFmtId="164" fontId="4" fillId="0" borderId="1" xfId="0" applyNumberFormat="1" applyFont="1" applyFill="1" applyBorder="1" applyAlignment="1" applyProtection="1">
      <alignment horizontal="right" vertical="center" wrapText="1"/>
    </xf>
    <xf numFmtId="165" fontId="6" fillId="0" borderId="1" xfId="0" applyNumberFormat="1" applyFont="1" applyFill="1" applyBorder="1" applyAlignment="1" applyProtection="1">
      <alignment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right" vertical="center" wrapText="1"/>
    </xf>
    <xf numFmtId="0" fontId="4" fillId="0" borderId="1" xfId="0" applyFont="1" applyFill="1" applyBorder="1" applyAlignment="1" applyProtection="1">
      <alignment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vertical="center" wrapText="1"/>
    </xf>
    <xf numFmtId="0" fontId="0" fillId="0" borderId="0" xfId="0" applyAlignment="1">
      <alignment vertical="center"/>
    </xf>
    <xf numFmtId="49" fontId="7" fillId="0" borderId="0" xfId="0" applyNumberFormat="1" applyFont="1" applyBorder="1" applyAlignment="1" applyProtection="1">
      <alignment horizontal="right" vertical="center"/>
    </xf>
    <xf numFmtId="49" fontId="8" fillId="0" borderId="0" xfId="0" applyNumberFormat="1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10" fillId="0" borderId="0" xfId="0" applyFont="1"/>
    <xf numFmtId="0" fontId="9" fillId="0" borderId="0" xfId="0" applyFont="1" applyFill="1" applyBorder="1" applyAlignment="1" applyProtection="1">
      <alignment vertical="center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5"/>
  <sheetViews>
    <sheetView tabSelected="1" view="pageBreakPreview" zoomScale="60" zoomScaleNormal="70" workbookViewId="0">
      <selection activeCell="A300" sqref="A300"/>
    </sheetView>
  </sheetViews>
  <sheetFormatPr defaultRowHeight="14.45" customHeight="1" x14ac:dyDescent="0.2"/>
  <cols>
    <col min="1" max="1" width="80.7109375" customWidth="1"/>
    <col min="2" max="2" width="12.7109375" customWidth="1"/>
    <col min="3" max="3" width="9.7109375" customWidth="1"/>
    <col min="4" max="5" width="4.7109375" customWidth="1"/>
    <col min="6" max="6" width="14" customWidth="1"/>
    <col min="7" max="7" width="14.140625" customWidth="1"/>
    <col min="8" max="8" width="12.85546875" customWidth="1"/>
    <col min="9" max="44" width="8" customWidth="1"/>
  </cols>
  <sheetData>
    <row r="1" spans="1:8" ht="19.899999999999999" customHeight="1" x14ac:dyDescent="0.2">
      <c r="G1" s="28"/>
      <c r="H1" s="29" t="s">
        <v>542</v>
      </c>
    </row>
    <row r="2" spans="1:8" ht="22.15" customHeight="1" x14ac:dyDescent="0.25">
      <c r="A2" s="1"/>
      <c r="B2" s="1"/>
      <c r="C2" s="1"/>
      <c r="D2" s="1"/>
      <c r="E2" s="1"/>
      <c r="F2" s="2"/>
      <c r="G2" s="30"/>
      <c r="H2" s="29" t="s">
        <v>541</v>
      </c>
    </row>
    <row r="3" spans="1:8" ht="25.9" customHeight="1" x14ac:dyDescent="0.25">
      <c r="A3" s="1"/>
      <c r="B3" s="1"/>
      <c r="C3" s="1"/>
      <c r="D3" s="1"/>
      <c r="E3" s="1"/>
      <c r="F3" s="2"/>
      <c r="G3" s="30"/>
      <c r="H3" s="29" t="s">
        <v>543</v>
      </c>
    </row>
    <row r="4" spans="1:8" ht="15.75" x14ac:dyDescent="0.25">
      <c r="A4" s="1"/>
      <c r="B4" s="1"/>
      <c r="C4" s="1"/>
      <c r="D4" s="1"/>
      <c r="E4" s="1"/>
      <c r="F4" s="2"/>
      <c r="G4" s="2"/>
      <c r="H4" s="2"/>
    </row>
    <row r="5" spans="1:8" ht="58.35" customHeight="1" x14ac:dyDescent="0.2">
      <c r="A5" s="31" t="s">
        <v>0</v>
      </c>
      <c r="B5" s="31"/>
      <c r="C5" s="31"/>
      <c r="D5" s="31"/>
      <c r="E5" s="31"/>
      <c r="F5" s="31"/>
      <c r="G5" s="31"/>
      <c r="H5" s="31"/>
    </row>
    <row r="6" spans="1:8" ht="16.7" customHeight="1" x14ac:dyDescent="0.2">
      <c r="A6" s="3"/>
      <c r="B6" s="3"/>
      <c r="C6" s="3"/>
      <c r="D6" s="3"/>
      <c r="E6" s="3"/>
      <c r="F6" s="4"/>
      <c r="G6" s="4"/>
      <c r="H6" s="5" t="s">
        <v>1</v>
      </c>
    </row>
    <row r="7" spans="1:8" ht="12.75" x14ac:dyDescent="0.2">
      <c r="A7" s="32" t="s">
        <v>2</v>
      </c>
      <c r="B7" s="32" t="s">
        <v>3</v>
      </c>
      <c r="C7" s="32" t="s">
        <v>4</v>
      </c>
      <c r="D7" s="32" t="s">
        <v>5</v>
      </c>
      <c r="E7" s="32" t="s">
        <v>8</v>
      </c>
      <c r="F7" s="32" t="s">
        <v>9</v>
      </c>
      <c r="G7" s="32" t="s">
        <v>10</v>
      </c>
      <c r="H7" s="32" t="s">
        <v>11</v>
      </c>
    </row>
    <row r="8" spans="1:8" ht="12.75" x14ac:dyDescent="0.2">
      <c r="A8" s="32"/>
      <c r="B8" s="32" t="s">
        <v>3</v>
      </c>
      <c r="C8" s="32" t="s">
        <v>4</v>
      </c>
      <c r="D8" s="32" t="s">
        <v>5</v>
      </c>
      <c r="E8" s="32" t="s">
        <v>6</v>
      </c>
      <c r="F8" s="32" t="s">
        <v>7</v>
      </c>
      <c r="G8" s="32" t="s">
        <v>7</v>
      </c>
      <c r="H8" s="32" t="s">
        <v>7</v>
      </c>
    </row>
    <row r="9" spans="1:8" ht="18.75" customHeight="1" x14ac:dyDescent="0.2">
      <c r="A9" s="6" t="s">
        <v>12</v>
      </c>
      <c r="B9" s="6" t="s">
        <v>13</v>
      </c>
      <c r="C9" s="6" t="s">
        <v>14</v>
      </c>
      <c r="D9" s="6" t="s">
        <v>15</v>
      </c>
      <c r="E9" s="6" t="s">
        <v>16</v>
      </c>
      <c r="F9" s="6" t="s">
        <v>17</v>
      </c>
      <c r="G9" s="6" t="s">
        <v>18</v>
      </c>
      <c r="H9" s="6" t="s">
        <v>19</v>
      </c>
    </row>
    <row r="10" spans="1:8" ht="16.7" customHeight="1" x14ac:dyDescent="0.2">
      <c r="A10" s="8" t="s">
        <v>20</v>
      </c>
      <c r="B10" s="9"/>
      <c r="C10" s="7"/>
      <c r="D10" s="9"/>
      <c r="E10" s="9"/>
      <c r="F10" s="19">
        <f>F11+F25+F56+F62+F120+F130+F135+F149+F160+F165+F187+F192+F196+F199+F204+F213+F222+F227+F236+F239+F245+F250+F253+F263</f>
        <v>1131846.7</v>
      </c>
      <c r="G10" s="19">
        <f>G11+G25+G56+G62+G120+G130+G135+G149+G160+G165+G187+G192+G196+G199+G204+G213+G222+G227+G236+G239+G245+G250+G253+G263</f>
        <v>932019.6</v>
      </c>
      <c r="H10" s="10">
        <v>897830.6</v>
      </c>
    </row>
    <row r="11" spans="1:8" ht="33.4" customHeight="1" x14ac:dyDescent="0.2">
      <c r="A11" s="8" t="s">
        <v>21</v>
      </c>
      <c r="B11" s="9" t="s">
        <v>22</v>
      </c>
      <c r="C11" s="7"/>
      <c r="D11" s="9"/>
      <c r="E11" s="9"/>
      <c r="F11" s="10">
        <f>F12+F15+F20+F22</f>
        <v>21440.9</v>
      </c>
      <c r="G11" s="10">
        <v>27226.7</v>
      </c>
      <c r="H11" s="10">
        <v>22508.9</v>
      </c>
    </row>
    <row r="12" spans="1:8" ht="49.9" customHeight="1" x14ac:dyDescent="0.2">
      <c r="A12" s="8" t="s">
        <v>23</v>
      </c>
      <c r="B12" s="9" t="s">
        <v>24</v>
      </c>
      <c r="C12" s="7"/>
      <c r="D12" s="9"/>
      <c r="E12" s="9"/>
      <c r="F12" s="10">
        <f>F13+F14</f>
        <v>1892.9</v>
      </c>
      <c r="G12" s="10">
        <v>2550</v>
      </c>
      <c r="H12" s="10">
        <v>2550</v>
      </c>
    </row>
    <row r="13" spans="1:8" ht="105" customHeight="1" x14ac:dyDescent="0.2">
      <c r="A13" s="11" t="s">
        <v>25</v>
      </c>
      <c r="B13" s="12" t="s">
        <v>26</v>
      </c>
      <c r="C13" s="13" t="s">
        <v>27</v>
      </c>
      <c r="D13" s="12" t="s">
        <v>28</v>
      </c>
      <c r="E13" s="12" t="s">
        <v>29</v>
      </c>
      <c r="F13" s="14">
        <v>692.9</v>
      </c>
      <c r="G13" s="14">
        <v>150</v>
      </c>
      <c r="H13" s="14">
        <v>150</v>
      </c>
    </row>
    <row r="14" spans="1:8" ht="129.75" customHeight="1" x14ac:dyDescent="0.2">
      <c r="A14" s="11" t="s">
        <v>30</v>
      </c>
      <c r="B14" s="12" t="s">
        <v>31</v>
      </c>
      <c r="C14" s="13" t="s">
        <v>32</v>
      </c>
      <c r="D14" s="12" t="s">
        <v>28</v>
      </c>
      <c r="E14" s="12" t="s">
        <v>29</v>
      </c>
      <c r="F14" s="14">
        <v>1200</v>
      </c>
      <c r="G14" s="14">
        <v>2400</v>
      </c>
      <c r="H14" s="14">
        <v>2400</v>
      </c>
    </row>
    <row r="15" spans="1:8" ht="50.1" customHeight="1" x14ac:dyDescent="0.2">
      <c r="A15" s="8" t="s">
        <v>33</v>
      </c>
      <c r="B15" s="9" t="s">
        <v>34</v>
      </c>
      <c r="C15" s="7"/>
      <c r="D15" s="9"/>
      <c r="E15" s="9"/>
      <c r="F15" s="10">
        <f>SUM(F16:F19)</f>
        <v>5783.5</v>
      </c>
      <c r="G15" s="10">
        <v>11826.5</v>
      </c>
      <c r="H15" s="10">
        <v>6340.6</v>
      </c>
    </row>
    <row r="16" spans="1:8" ht="100.15" customHeight="1" x14ac:dyDescent="0.2">
      <c r="A16" s="20" t="s">
        <v>35</v>
      </c>
      <c r="B16" s="21" t="s">
        <v>36</v>
      </c>
      <c r="C16" s="22" t="s">
        <v>27</v>
      </c>
      <c r="D16" s="21" t="s">
        <v>28</v>
      </c>
      <c r="E16" s="21" t="s">
        <v>37</v>
      </c>
      <c r="F16" s="23">
        <v>332.5</v>
      </c>
      <c r="G16" s="23">
        <v>267.8</v>
      </c>
      <c r="H16" s="23">
        <v>82.3</v>
      </c>
    </row>
    <row r="17" spans="1:8" ht="227.25" customHeight="1" x14ac:dyDescent="0.2">
      <c r="A17" s="20" t="s">
        <v>38</v>
      </c>
      <c r="B17" s="21" t="s">
        <v>39</v>
      </c>
      <c r="C17" s="22" t="s">
        <v>27</v>
      </c>
      <c r="D17" s="21" t="s">
        <v>28</v>
      </c>
      <c r="E17" s="21" t="s">
        <v>37</v>
      </c>
      <c r="F17" s="23">
        <v>5451</v>
      </c>
      <c r="G17" s="23">
        <v>5982.3</v>
      </c>
      <c r="H17" s="23">
        <v>6258.3</v>
      </c>
    </row>
    <row r="18" spans="1:8" ht="93" customHeight="1" x14ac:dyDescent="0.2">
      <c r="A18" s="20" t="s">
        <v>40</v>
      </c>
      <c r="B18" s="21" t="s">
        <v>41</v>
      </c>
      <c r="C18" s="22" t="s">
        <v>27</v>
      </c>
      <c r="D18" s="21" t="s">
        <v>28</v>
      </c>
      <c r="E18" s="21" t="s">
        <v>37</v>
      </c>
      <c r="F18" s="23"/>
      <c r="G18" s="23">
        <v>5486.8</v>
      </c>
      <c r="H18" s="23"/>
    </row>
    <row r="19" spans="1:8" ht="117" customHeight="1" x14ac:dyDescent="0.2">
      <c r="A19" s="20" t="s">
        <v>42</v>
      </c>
      <c r="B19" s="21" t="s">
        <v>43</v>
      </c>
      <c r="C19" s="22" t="s">
        <v>27</v>
      </c>
      <c r="D19" s="21" t="s">
        <v>28</v>
      </c>
      <c r="E19" s="21" t="s">
        <v>28</v>
      </c>
      <c r="F19" s="23"/>
      <c r="G19" s="23">
        <v>89.6</v>
      </c>
      <c r="H19" s="23"/>
    </row>
    <row r="20" spans="1:8" ht="50.1" customHeight="1" x14ac:dyDescent="0.2">
      <c r="A20" s="24" t="s">
        <v>44</v>
      </c>
      <c r="B20" s="25" t="s">
        <v>45</v>
      </c>
      <c r="C20" s="26"/>
      <c r="D20" s="25"/>
      <c r="E20" s="25"/>
      <c r="F20" s="19">
        <v>534.29999999999995</v>
      </c>
      <c r="G20" s="19"/>
      <c r="H20" s="19"/>
    </row>
    <row r="21" spans="1:8" ht="70.5" customHeight="1" x14ac:dyDescent="0.2">
      <c r="A21" s="27" t="s">
        <v>46</v>
      </c>
      <c r="B21" s="21" t="s">
        <v>47</v>
      </c>
      <c r="C21" s="22" t="s">
        <v>27</v>
      </c>
      <c r="D21" s="21" t="s">
        <v>28</v>
      </c>
      <c r="E21" s="21" t="s">
        <v>28</v>
      </c>
      <c r="F21" s="23">
        <v>534.29999999999995</v>
      </c>
      <c r="G21" s="23"/>
      <c r="H21" s="23"/>
    </row>
    <row r="22" spans="1:8" ht="33.4" customHeight="1" x14ac:dyDescent="0.2">
      <c r="A22" s="24" t="s">
        <v>48</v>
      </c>
      <c r="B22" s="25" t="s">
        <v>49</v>
      </c>
      <c r="C22" s="26"/>
      <c r="D22" s="25"/>
      <c r="E22" s="25"/>
      <c r="F22" s="19">
        <v>13230.2</v>
      </c>
      <c r="G22" s="19">
        <v>12850.2</v>
      </c>
      <c r="H22" s="19">
        <v>13618.3</v>
      </c>
    </row>
    <row r="23" spans="1:8" ht="76.5" customHeight="1" x14ac:dyDescent="0.2">
      <c r="A23" s="27" t="s">
        <v>50</v>
      </c>
      <c r="B23" s="21" t="s">
        <v>51</v>
      </c>
      <c r="C23" s="22" t="s">
        <v>27</v>
      </c>
      <c r="D23" s="21" t="s">
        <v>28</v>
      </c>
      <c r="E23" s="21" t="s">
        <v>37</v>
      </c>
      <c r="F23" s="23">
        <v>1193.0999999999999</v>
      </c>
      <c r="G23" s="23">
        <v>1033.9000000000001</v>
      </c>
      <c r="H23" s="23">
        <v>1084.4000000000001</v>
      </c>
    </row>
    <row r="24" spans="1:8" ht="200.25" customHeight="1" x14ac:dyDescent="0.2">
      <c r="A24" s="20" t="s">
        <v>52</v>
      </c>
      <c r="B24" s="21" t="s">
        <v>53</v>
      </c>
      <c r="C24" s="22" t="s">
        <v>27</v>
      </c>
      <c r="D24" s="21" t="s">
        <v>28</v>
      </c>
      <c r="E24" s="21" t="s">
        <v>37</v>
      </c>
      <c r="F24" s="23">
        <v>12037.1</v>
      </c>
      <c r="G24" s="23">
        <v>11816.3</v>
      </c>
      <c r="H24" s="23">
        <v>12533.9</v>
      </c>
    </row>
    <row r="25" spans="1:8" ht="33.4" customHeight="1" x14ac:dyDescent="0.2">
      <c r="A25" s="24" t="s">
        <v>54</v>
      </c>
      <c r="B25" s="25" t="s">
        <v>55</v>
      </c>
      <c r="C25" s="26"/>
      <c r="D25" s="25"/>
      <c r="E25" s="25"/>
      <c r="F25" s="19">
        <f>F26+F43</f>
        <v>450401.89999999997</v>
      </c>
      <c r="G25" s="19">
        <f>G26+G43</f>
        <v>399130.89999999997</v>
      </c>
      <c r="H25" s="19">
        <f>H26+H43</f>
        <v>409558.9</v>
      </c>
    </row>
    <row r="26" spans="1:8" ht="33.4" customHeight="1" x14ac:dyDescent="0.2">
      <c r="A26" s="24" t="s">
        <v>56</v>
      </c>
      <c r="B26" s="25" t="s">
        <v>57</v>
      </c>
      <c r="C26" s="26"/>
      <c r="D26" s="25"/>
      <c r="E26" s="25"/>
      <c r="F26" s="19">
        <f>SUM(F27:F42)</f>
        <v>439449.3</v>
      </c>
      <c r="G26" s="19">
        <f>SUM(G27:G42)</f>
        <v>388606.1</v>
      </c>
      <c r="H26" s="19">
        <f>SUM(H27:H42)</f>
        <v>398761.2</v>
      </c>
    </row>
    <row r="27" spans="1:8" ht="83.65" customHeight="1" x14ac:dyDescent="0.2">
      <c r="A27" s="20" t="s">
        <v>58</v>
      </c>
      <c r="B27" s="21" t="s">
        <v>59</v>
      </c>
      <c r="C27" s="22" t="s">
        <v>27</v>
      </c>
      <c r="D27" s="21" t="s">
        <v>60</v>
      </c>
      <c r="E27" s="21" t="s">
        <v>37</v>
      </c>
      <c r="F27" s="23">
        <f>65321.1+62</f>
        <v>65383.1</v>
      </c>
      <c r="G27" s="23">
        <v>51533.8</v>
      </c>
      <c r="H27" s="23">
        <v>51290.7</v>
      </c>
    </row>
    <row r="28" spans="1:8" ht="83.65" customHeight="1" x14ac:dyDescent="0.2">
      <c r="A28" s="20" t="s">
        <v>58</v>
      </c>
      <c r="B28" s="21" t="s">
        <v>59</v>
      </c>
      <c r="C28" s="22" t="s">
        <v>27</v>
      </c>
      <c r="D28" s="21" t="s">
        <v>60</v>
      </c>
      <c r="E28" s="21" t="s">
        <v>29</v>
      </c>
      <c r="F28" s="23">
        <f>51693.9+24</f>
        <v>51717.9</v>
      </c>
      <c r="G28" s="23">
        <v>38842.400000000001</v>
      </c>
      <c r="H28" s="23">
        <v>36102.5</v>
      </c>
    </row>
    <row r="29" spans="1:8" ht="83.65" customHeight="1" x14ac:dyDescent="0.2">
      <c r="A29" s="20" t="s">
        <v>58</v>
      </c>
      <c r="B29" s="21" t="s">
        <v>59</v>
      </c>
      <c r="C29" s="22" t="s">
        <v>27</v>
      </c>
      <c r="D29" s="21" t="s">
        <v>60</v>
      </c>
      <c r="E29" s="21" t="s">
        <v>61</v>
      </c>
      <c r="F29" s="23">
        <v>18262.7</v>
      </c>
      <c r="G29" s="23">
        <v>14353.7</v>
      </c>
      <c r="H29" s="23">
        <v>14107.3</v>
      </c>
    </row>
    <row r="30" spans="1:8" ht="100.5" customHeight="1" x14ac:dyDescent="0.2">
      <c r="A30" s="20" t="s">
        <v>62</v>
      </c>
      <c r="B30" s="21" t="s">
        <v>63</v>
      </c>
      <c r="C30" s="22" t="s">
        <v>64</v>
      </c>
      <c r="D30" s="21" t="s">
        <v>60</v>
      </c>
      <c r="E30" s="21" t="s">
        <v>37</v>
      </c>
      <c r="F30" s="23">
        <f>80+40</f>
        <v>120</v>
      </c>
      <c r="G30" s="23"/>
      <c r="H30" s="23"/>
    </row>
    <row r="31" spans="1:8" ht="96" customHeight="1" x14ac:dyDescent="0.2">
      <c r="A31" s="20" t="s">
        <v>62</v>
      </c>
      <c r="B31" s="21" t="s">
        <v>63</v>
      </c>
      <c r="C31" s="22" t="s">
        <v>64</v>
      </c>
      <c r="D31" s="21" t="s">
        <v>60</v>
      </c>
      <c r="E31" s="21" t="s">
        <v>29</v>
      </c>
      <c r="F31" s="23">
        <f>80-40</f>
        <v>40</v>
      </c>
      <c r="G31" s="23"/>
      <c r="H31" s="23"/>
    </row>
    <row r="32" spans="1:8" ht="145.5" customHeight="1" x14ac:dyDescent="0.2">
      <c r="A32" s="20" t="s">
        <v>65</v>
      </c>
      <c r="B32" s="21" t="s">
        <v>66</v>
      </c>
      <c r="C32" s="22" t="s">
        <v>27</v>
      </c>
      <c r="D32" s="21" t="s">
        <v>60</v>
      </c>
      <c r="E32" s="21" t="s">
        <v>37</v>
      </c>
      <c r="F32" s="23">
        <f>74086.9+4414.5</f>
        <v>78501.399999999994</v>
      </c>
      <c r="G32" s="23">
        <v>74944.5</v>
      </c>
      <c r="H32" s="23">
        <v>80453.5</v>
      </c>
    </row>
    <row r="33" spans="1:8" ht="177" customHeight="1" x14ac:dyDescent="0.2">
      <c r="A33" s="20" t="s">
        <v>67</v>
      </c>
      <c r="B33" s="21" t="s">
        <v>68</v>
      </c>
      <c r="C33" s="22" t="s">
        <v>27</v>
      </c>
      <c r="D33" s="21" t="s">
        <v>60</v>
      </c>
      <c r="E33" s="21" t="s">
        <v>29</v>
      </c>
      <c r="F33" s="23">
        <v>206015</v>
      </c>
      <c r="G33" s="23">
        <v>206570.8</v>
      </c>
      <c r="H33" s="23">
        <v>215893.2</v>
      </c>
    </row>
    <row r="34" spans="1:8" ht="84" customHeight="1" x14ac:dyDescent="0.2">
      <c r="A34" s="20" t="s">
        <v>69</v>
      </c>
      <c r="B34" s="21" t="s">
        <v>70</v>
      </c>
      <c r="C34" s="22" t="s">
        <v>32</v>
      </c>
      <c r="D34" s="21" t="s">
        <v>60</v>
      </c>
      <c r="E34" s="21" t="s">
        <v>37</v>
      </c>
      <c r="F34" s="23"/>
      <c r="G34" s="23">
        <f>433.3+420</f>
        <v>853.3</v>
      </c>
      <c r="H34" s="23"/>
    </row>
    <row r="35" spans="1:8" ht="100.15" customHeight="1" x14ac:dyDescent="0.2">
      <c r="A35" s="20" t="s">
        <v>69</v>
      </c>
      <c r="B35" s="21" t="s">
        <v>70</v>
      </c>
      <c r="C35" s="22" t="s">
        <v>32</v>
      </c>
      <c r="D35" s="21" t="s">
        <v>60</v>
      </c>
      <c r="E35" s="21" t="s">
        <v>29</v>
      </c>
      <c r="F35" s="23"/>
      <c r="G35" s="23">
        <v>419</v>
      </c>
      <c r="H35" s="23"/>
    </row>
    <row r="36" spans="1:8" ht="83.65" customHeight="1" x14ac:dyDescent="0.2">
      <c r="A36" s="20" t="s">
        <v>71</v>
      </c>
      <c r="B36" s="21" t="s">
        <v>72</v>
      </c>
      <c r="C36" s="22" t="s">
        <v>27</v>
      </c>
      <c r="D36" s="21" t="s">
        <v>60</v>
      </c>
      <c r="E36" s="21" t="s">
        <v>37</v>
      </c>
      <c r="F36" s="23">
        <v>2183.9</v>
      </c>
      <c r="G36" s="23"/>
      <c r="H36" s="23"/>
    </row>
    <row r="37" spans="1:8" ht="83.65" customHeight="1" x14ac:dyDescent="0.2">
      <c r="A37" s="20" t="s">
        <v>73</v>
      </c>
      <c r="B37" s="21" t="s">
        <v>74</v>
      </c>
      <c r="C37" s="22" t="s">
        <v>27</v>
      </c>
      <c r="D37" s="21" t="s">
        <v>60</v>
      </c>
      <c r="E37" s="21" t="s">
        <v>29</v>
      </c>
      <c r="F37" s="23"/>
      <c r="G37" s="23">
        <v>315.8</v>
      </c>
      <c r="H37" s="23"/>
    </row>
    <row r="38" spans="1:8" ht="66.95" customHeight="1" x14ac:dyDescent="0.2">
      <c r="A38" s="27" t="s">
        <v>75</v>
      </c>
      <c r="B38" s="21" t="s">
        <v>76</v>
      </c>
      <c r="C38" s="22" t="s">
        <v>27</v>
      </c>
      <c r="D38" s="21" t="s">
        <v>60</v>
      </c>
      <c r="E38" s="21" t="s">
        <v>29</v>
      </c>
      <c r="F38" s="23">
        <v>460.6</v>
      </c>
      <c r="G38" s="23">
        <v>460.6</v>
      </c>
      <c r="H38" s="23">
        <v>460.5</v>
      </c>
    </row>
    <row r="39" spans="1:8" ht="100.15" customHeight="1" x14ac:dyDescent="0.2">
      <c r="A39" s="20" t="s">
        <v>77</v>
      </c>
      <c r="B39" s="21" t="s">
        <v>78</v>
      </c>
      <c r="C39" s="22" t="s">
        <v>27</v>
      </c>
      <c r="D39" s="21" t="s">
        <v>60</v>
      </c>
      <c r="E39" s="21" t="s">
        <v>37</v>
      </c>
      <c r="F39" s="23"/>
      <c r="G39" s="23"/>
      <c r="H39" s="23"/>
    </row>
    <row r="40" spans="1:8" ht="100.15" customHeight="1" x14ac:dyDescent="0.2">
      <c r="A40" s="20" t="s">
        <v>77</v>
      </c>
      <c r="B40" s="21" t="s">
        <v>78</v>
      </c>
      <c r="C40" s="22" t="s">
        <v>27</v>
      </c>
      <c r="D40" s="21" t="s">
        <v>60</v>
      </c>
      <c r="E40" s="21" t="s">
        <v>29</v>
      </c>
      <c r="F40" s="23">
        <v>5855.2</v>
      </c>
      <c r="G40" s="23"/>
      <c r="H40" s="23"/>
    </row>
    <row r="41" spans="1:8" ht="66.95" customHeight="1" x14ac:dyDescent="0.2">
      <c r="A41" s="27" t="s">
        <v>79</v>
      </c>
      <c r="B41" s="21" t="s">
        <v>80</v>
      </c>
      <c r="C41" s="22" t="s">
        <v>27</v>
      </c>
      <c r="D41" s="21" t="s">
        <v>60</v>
      </c>
      <c r="E41" s="21" t="s">
        <v>29</v>
      </c>
      <c r="F41" s="23">
        <f>11141.4-24-429.6</f>
        <v>10687.8</v>
      </c>
      <c r="G41" s="23"/>
      <c r="H41" s="23">
        <v>97.5</v>
      </c>
    </row>
    <row r="42" spans="1:8" ht="100.15" customHeight="1" x14ac:dyDescent="0.2">
      <c r="A42" s="20" t="s">
        <v>81</v>
      </c>
      <c r="B42" s="21" t="s">
        <v>82</v>
      </c>
      <c r="C42" s="22" t="s">
        <v>27</v>
      </c>
      <c r="D42" s="21" t="s">
        <v>60</v>
      </c>
      <c r="E42" s="21" t="s">
        <v>61</v>
      </c>
      <c r="F42" s="23">
        <v>221.7</v>
      </c>
      <c r="G42" s="23">
        <v>312.2</v>
      </c>
      <c r="H42" s="23">
        <v>356</v>
      </c>
    </row>
    <row r="43" spans="1:8" ht="50.1" customHeight="1" x14ac:dyDescent="0.2">
      <c r="A43" s="24" t="s">
        <v>83</v>
      </c>
      <c r="B43" s="25" t="s">
        <v>84</v>
      </c>
      <c r="C43" s="26"/>
      <c r="D43" s="25"/>
      <c r="E43" s="25"/>
      <c r="F43" s="19">
        <f>SUM(F44:F55)</f>
        <v>10952.600000000004</v>
      </c>
      <c r="G43" s="19">
        <f>SUM(G44:G55)</f>
        <v>10524.800000000001</v>
      </c>
      <c r="H43" s="19">
        <v>10797.7</v>
      </c>
    </row>
    <row r="44" spans="1:8" ht="108" customHeight="1" x14ac:dyDescent="0.2">
      <c r="A44" s="20" t="s">
        <v>85</v>
      </c>
      <c r="B44" s="21" t="s">
        <v>86</v>
      </c>
      <c r="C44" s="22" t="s">
        <v>87</v>
      </c>
      <c r="D44" s="21" t="s">
        <v>60</v>
      </c>
      <c r="E44" s="21" t="s">
        <v>28</v>
      </c>
      <c r="F44" s="23">
        <v>2790.3</v>
      </c>
      <c r="G44" s="23">
        <v>2822.5</v>
      </c>
      <c r="H44" s="23">
        <v>2903.5</v>
      </c>
    </row>
    <row r="45" spans="1:8" ht="99.75" customHeight="1" x14ac:dyDescent="0.2">
      <c r="A45" s="20" t="s">
        <v>88</v>
      </c>
      <c r="B45" s="21" t="s">
        <v>89</v>
      </c>
      <c r="C45" s="22" t="s">
        <v>87</v>
      </c>
      <c r="D45" s="21" t="s">
        <v>60</v>
      </c>
      <c r="E45" s="21" t="s">
        <v>28</v>
      </c>
      <c r="F45" s="23">
        <v>0.7</v>
      </c>
      <c r="G45" s="23">
        <v>0.7</v>
      </c>
      <c r="H45" s="23">
        <v>0.7</v>
      </c>
    </row>
    <row r="46" spans="1:8" ht="117" customHeight="1" x14ac:dyDescent="0.2">
      <c r="A46" s="20" t="s">
        <v>90</v>
      </c>
      <c r="B46" s="21" t="s">
        <v>89</v>
      </c>
      <c r="C46" s="22" t="s">
        <v>64</v>
      </c>
      <c r="D46" s="21" t="s">
        <v>60</v>
      </c>
      <c r="E46" s="21" t="s">
        <v>28</v>
      </c>
      <c r="F46" s="23">
        <v>380.1</v>
      </c>
      <c r="G46" s="23">
        <v>354.6</v>
      </c>
      <c r="H46" s="23">
        <v>354.6</v>
      </c>
    </row>
    <row r="47" spans="1:8" ht="93" customHeight="1" x14ac:dyDescent="0.2">
      <c r="A47" s="20" t="s">
        <v>91</v>
      </c>
      <c r="B47" s="21" t="s">
        <v>92</v>
      </c>
      <c r="C47" s="22" t="s">
        <v>93</v>
      </c>
      <c r="D47" s="21" t="s">
        <v>60</v>
      </c>
      <c r="E47" s="21" t="s">
        <v>28</v>
      </c>
      <c r="F47" s="23">
        <v>3434.4</v>
      </c>
      <c r="G47" s="23">
        <v>3159.6</v>
      </c>
      <c r="H47" s="23">
        <v>3190.8</v>
      </c>
    </row>
    <row r="48" spans="1:8" ht="110.25" customHeight="1" x14ac:dyDescent="0.2">
      <c r="A48" s="20" t="s">
        <v>94</v>
      </c>
      <c r="B48" s="21" t="s">
        <v>95</v>
      </c>
      <c r="C48" s="22" t="s">
        <v>87</v>
      </c>
      <c r="D48" s="21" t="s">
        <v>60</v>
      </c>
      <c r="E48" s="21" t="s">
        <v>28</v>
      </c>
      <c r="F48" s="23">
        <v>2345.6999999999998</v>
      </c>
      <c r="G48" s="23">
        <v>2238.6999999999998</v>
      </c>
      <c r="H48" s="23">
        <v>2307.3000000000002</v>
      </c>
    </row>
    <row r="49" spans="1:8" ht="117" customHeight="1" x14ac:dyDescent="0.2">
      <c r="A49" s="20" t="s">
        <v>96</v>
      </c>
      <c r="B49" s="21" t="s">
        <v>95</v>
      </c>
      <c r="C49" s="22" t="s">
        <v>64</v>
      </c>
      <c r="D49" s="21" t="s">
        <v>60</v>
      </c>
      <c r="E49" s="21" t="s">
        <v>28</v>
      </c>
      <c r="F49" s="23">
        <v>1027</v>
      </c>
      <c r="G49" s="23">
        <v>1006</v>
      </c>
      <c r="H49" s="23">
        <v>1074.4000000000001</v>
      </c>
    </row>
    <row r="50" spans="1:8" ht="100.15" customHeight="1" x14ac:dyDescent="0.2">
      <c r="A50" s="20" t="s">
        <v>97</v>
      </c>
      <c r="B50" s="21" t="s">
        <v>95</v>
      </c>
      <c r="C50" s="22" t="s">
        <v>98</v>
      </c>
      <c r="D50" s="21" t="s">
        <v>60</v>
      </c>
      <c r="E50" s="21" t="s">
        <v>28</v>
      </c>
      <c r="F50" s="23">
        <v>2.7</v>
      </c>
      <c r="G50" s="23">
        <v>2.7</v>
      </c>
      <c r="H50" s="23">
        <v>2.7</v>
      </c>
    </row>
    <row r="51" spans="1:8" ht="128.25" customHeight="1" x14ac:dyDescent="0.2">
      <c r="A51" s="20" t="s">
        <v>99</v>
      </c>
      <c r="B51" s="21" t="s">
        <v>100</v>
      </c>
      <c r="C51" s="22" t="s">
        <v>87</v>
      </c>
      <c r="D51" s="21" t="s">
        <v>60</v>
      </c>
      <c r="E51" s="21" t="s">
        <v>28</v>
      </c>
      <c r="F51" s="23">
        <f>847.7-131.6</f>
        <v>716.1</v>
      </c>
      <c r="G51" s="23">
        <v>847.7</v>
      </c>
      <c r="H51" s="23">
        <v>871.4</v>
      </c>
    </row>
    <row r="52" spans="1:8" ht="136.5" customHeight="1" x14ac:dyDescent="0.2">
      <c r="A52" s="20" t="s">
        <v>101</v>
      </c>
      <c r="B52" s="21" t="s">
        <v>100</v>
      </c>
      <c r="C52" s="22" t="s">
        <v>64</v>
      </c>
      <c r="D52" s="21" t="s">
        <v>60</v>
      </c>
      <c r="E52" s="21" t="s">
        <v>28</v>
      </c>
      <c r="F52" s="23">
        <f>65.9-26.3</f>
        <v>39.600000000000009</v>
      </c>
      <c r="G52" s="23">
        <v>65.900000000000006</v>
      </c>
      <c r="H52" s="23">
        <v>65.900000000000006</v>
      </c>
    </row>
    <row r="53" spans="1:8" ht="90.75" customHeight="1" x14ac:dyDescent="0.2">
      <c r="A53" s="20" t="s">
        <v>102</v>
      </c>
      <c r="B53" s="21" t="s">
        <v>103</v>
      </c>
      <c r="C53" s="22" t="s">
        <v>87</v>
      </c>
      <c r="D53" s="21" t="s">
        <v>60</v>
      </c>
      <c r="E53" s="21" t="s">
        <v>28</v>
      </c>
      <c r="F53" s="23">
        <v>189.6</v>
      </c>
      <c r="G53" s="23"/>
      <c r="H53" s="23"/>
    </row>
    <row r="54" spans="1:8" ht="83.65" customHeight="1" x14ac:dyDescent="0.2">
      <c r="A54" s="20" t="s">
        <v>104</v>
      </c>
      <c r="B54" s="21" t="s">
        <v>103</v>
      </c>
      <c r="C54" s="22" t="s">
        <v>98</v>
      </c>
      <c r="D54" s="21" t="s">
        <v>60</v>
      </c>
      <c r="E54" s="21" t="s">
        <v>37</v>
      </c>
      <c r="F54" s="23">
        <v>8.1999999999999993</v>
      </c>
      <c r="G54" s="23">
        <v>8.1999999999999993</v>
      </c>
      <c r="H54" s="23">
        <v>8.1999999999999993</v>
      </c>
    </row>
    <row r="55" spans="1:8" ht="83.65" customHeight="1" x14ac:dyDescent="0.2">
      <c r="A55" s="20" t="s">
        <v>104</v>
      </c>
      <c r="B55" s="21" t="s">
        <v>103</v>
      </c>
      <c r="C55" s="22" t="s">
        <v>98</v>
      </c>
      <c r="D55" s="21" t="s">
        <v>60</v>
      </c>
      <c r="E55" s="21" t="s">
        <v>28</v>
      </c>
      <c r="F55" s="23">
        <v>18.2</v>
      </c>
      <c r="G55" s="23">
        <v>18.2</v>
      </c>
      <c r="H55" s="23">
        <v>18.2</v>
      </c>
    </row>
    <row r="56" spans="1:8" ht="33.4" customHeight="1" x14ac:dyDescent="0.2">
      <c r="A56" s="24" t="s">
        <v>105</v>
      </c>
      <c r="B56" s="25" t="s">
        <v>106</v>
      </c>
      <c r="C56" s="26"/>
      <c r="D56" s="25"/>
      <c r="E56" s="25"/>
      <c r="F56" s="19">
        <f>F57+F60</f>
        <v>346.2</v>
      </c>
      <c r="G56" s="19">
        <v>332.4</v>
      </c>
      <c r="H56" s="19">
        <v>332.3</v>
      </c>
    </row>
    <row r="57" spans="1:8" ht="33.4" customHeight="1" x14ac:dyDescent="0.2">
      <c r="A57" s="24" t="s">
        <v>107</v>
      </c>
      <c r="B57" s="25" t="s">
        <v>108</v>
      </c>
      <c r="C57" s="26"/>
      <c r="D57" s="25"/>
      <c r="E57" s="25"/>
      <c r="F57" s="19">
        <f>F58+F59</f>
        <v>182.7</v>
      </c>
      <c r="G57" s="19">
        <v>168.9</v>
      </c>
      <c r="H57" s="19">
        <v>168.8</v>
      </c>
    </row>
    <row r="58" spans="1:8" ht="100.15" customHeight="1" x14ac:dyDescent="0.2">
      <c r="A58" s="20" t="s">
        <v>109</v>
      </c>
      <c r="B58" s="21" t="s">
        <v>110</v>
      </c>
      <c r="C58" s="22" t="s">
        <v>64</v>
      </c>
      <c r="D58" s="21" t="s">
        <v>60</v>
      </c>
      <c r="E58" s="21" t="s">
        <v>60</v>
      </c>
      <c r="F58" s="23">
        <v>70.3</v>
      </c>
      <c r="G58" s="23">
        <v>56.5</v>
      </c>
      <c r="H58" s="23">
        <v>57</v>
      </c>
    </row>
    <row r="59" spans="1:8" ht="83.65" customHeight="1" x14ac:dyDescent="0.2">
      <c r="A59" s="20" t="s">
        <v>111</v>
      </c>
      <c r="B59" s="21" t="s">
        <v>112</v>
      </c>
      <c r="C59" s="22" t="s">
        <v>64</v>
      </c>
      <c r="D59" s="21" t="s">
        <v>60</v>
      </c>
      <c r="E59" s="21" t="s">
        <v>60</v>
      </c>
      <c r="F59" s="23">
        <v>112.4</v>
      </c>
      <c r="G59" s="23">
        <v>112.4</v>
      </c>
      <c r="H59" s="23">
        <v>111.8</v>
      </c>
    </row>
    <row r="60" spans="1:8" ht="33.4" customHeight="1" x14ac:dyDescent="0.2">
      <c r="A60" s="24" t="s">
        <v>113</v>
      </c>
      <c r="B60" s="25" t="s">
        <v>114</v>
      </c>
      <c r="C60" s="26"/>
      <c r="D60" s="25"/>
      <c r="E60" s="25"/>
      <c r="F60" s="19">
        <f>F61</f>
        <v>163.5</v>
      </c>
      <c r="G60" s="19">
        <v>163.5</v>
      </c>
      <c r="H60" s="19">
        <v>163.5</v>
      </c>
    </row>
    <row r="61" spans="1:8" ht="93.75" customHeight="1" x14ac:dyDescent="0.2">
      <c r="A61" s="20" t="s">
        <v>115</v>
      </c>
      <c r="B61" s="21" t="s">
        <v>116</v>
      </c>
      <c r="C61" s="22" t="s">
        <v>64</v>
      </c>
      <c r="D61" s="21" t="s">
        <v>60</v>
      </c>
      <c r="E61" s="21" t="s">
        <v>60</v>
      </c>
      <c r="F61" s="23">
        <v>163.5</v>
      </c>
      <c r="G61" s="23">
        <v>163.5</v>
      </c>
      <c r="H61" s="23">
        <v>163.5</v>
      </c>
    </row>
    <row r="62" spans="1:8" ht="33.4" customHeight="1" x14ac:dyDescent="0.2">
      <c r="A62" s="24" t="s">
        <v>117</v>
      </c>
      <c r="B62" s="25" t="s">
        <v>118</v>
      </c>
      <c r="C62" s="26"/>
      <c r="D62" s="25"/>
      <c r="E62" s="25"/>
      <c r="F62" s="19">
        <f>F63+F89+F117</f>
        <v>272213.7</v>
      </c>
      <c r="G62" s="19">
        <v>266415.8</v>
      </c>
      <c r="H62" s="19">
        <v>281554.3</v>
      </c>
    </row>
    <row r="63" spans="1:8" ht="33.4" customHeight="1" x14ac:dyDescent="0.2">
      <c r="A63" s="24" t="s">
        <v>119</v>
      </c>
      <c r="B63" s="25" t="s">
        <v>120</v>
      </c>
      <c r="C63" s="26"/>
      <c r="D63" s="25"/>
      <c r="E63" s="25"/>
      <c r="F63" s="19">
        <f>SUM(F64:F88)</f>
        <v>122476.4</v>
      </c>
      <c r="G63" s="19">
        <v>115171.2</v>
      </c>
      <c r="H63" s="19">
        <v>120912.7</v>
      </c>
    </row>
    <row r="64" spans="1:8" ht="117" customHeight="1" x14ac:dyDescent="0.2">
      <c r="A64" s="20" t="s">
        <v>121</v>
      </c>
      <c r="B64" s="21" t="s">
        <v>122</v>
      </c>
      <c r="C64" s="22" t="s">
        <v>64</v>
      </c>
      <c r="D64" s="21" t="s">
        <v>123</v>
      </c>
      <c r="E64" s="21" t="s">
        <v>37</v>
      </c>
      <c r="F64" s="23">
        <v>46.8</v>
      </c>
      <c r="G64" s="23">
        <v>28</v>
      </c>
      <c r="H64" s="23">
        <v>28</v>
      </c>
    </row>
    <row r="65" spans="1:8" ht="117" customHeight="1" x14ac:dyDescent="0.2">
      <c r="A65" s="20" t="s">
        <v>124</v>
      </c>
      <c r="B65" s="21" t="s">
        <v>122</v>
      </c>
      <c r="C65" s="22" t="s">
        <v>125</v>
      </c>
      <c r="D65" s="21" t="s">
        <v>123</v>
      </c>
      <c r="E65" s="21" t="s">
        <v>37</v>
      </c>
      <c r="F65" s="23">
        <v>4783</v>
      </c>
      <c r="G65" s="23">
        <v>17.5</v>
      </c>
      <c r="H65" s="23">
        <v>2333.6999999999998</v>
      </c>
    </row>
    <row r="66" spans="1:8" ht="100.15" customHeight="1" x14ac:dyDescent="0.2">
      <c r="A66" s="20" t="s">
        <v>126</v>
      </c>
      <c r="B66" s="21" t="s">
        <v>127</v>
      </c>
      <c r="C66" s="22" t="s">
        <v>64</v>
      </c>
      <c r="D66" s="21" t="s">
        <v>123</v>
      </c>
      <c r="E66" s="21" t="s">
        <v>61</v>
      </c>
      <c r="F66" s="23">
        <v>19.7</v>
      </c>
      <c r="G66" s="23">
        <v>22.2</v>
      </c>
      <c r="H66" s="23">
        <v>23.3</v>
      </c>
    </row>
    <row r="67" spans="1:8" ht="100.15" customHeight="1" x14ac:dyDescent="0.2">
      <c r="A67" s="20" t="s">
        <v>128</v>
      </c>
      <c r="B67" s="21" t="s">
        <v>127</v>
      </c>
      <c r="C67" s="22" t="s">
        <v>125</v>
      </c>
      <c r="D67" s="21" t="s">
        <v>123</v>
      </c>
      <c r="E67" s="21" t="s">
        <v>61</v>
      </c>
      <c r="F67" s="23">
        <f>2047.5-18.6</f>
        <v>2028.9</v>
      </c>
      <c r="G67" s="23">
        <v>2308</v>
      </c>
      <c r="H67" s="23">
        <v>2400</v>
      </c>
    </row>
    <row r="68" spans="1:8" ht="133.69999999999999" customHeight="1" x14ac:dyDescent="0.2">
      <c r="A68" s="20" t="s">
        <v>129</v>
      </c>
      <c r="B68" s="21" t="s">
        <v>130</v>
      </c>
      <c r="C68" s="22" t="s">
        <v>64</v>
      </c>
      <c r="D68" s="21" t="s">
        <v>123</v>
      </c>
      <c r="E68" s="21" t="s">
        <v>61</v>
      </c>
      <c r="F68" s="23">
        <v>11</v>
      </c>
      <c r="G68" s="23">
        <v>11.1</v>
      </c>
      <c r="H68" s="23">
        <v>11.6</v>
      </c>
    </row>
    <row r="69" spans="1:8" ht="117" customHeight="1" x14ac:dyDescent="0.2">
      <c r="A69" s="20" t="s">
        <v>131</v>
      </c>
      <c r="B69" s="21" t="s">
        <v>130</v>
      </c>
      <c r="C69" s="22" t="s">
        <v>125</v>
      </c>
      <c r="D69" s="21" t="s">
        <v>123</v>
      </c>
      <c r="E69" s="21" t="s">
        <v>61</v>
      </c>
      <c r="F69" s="23">
        <v>1092</v>
      </c>
      <c r="G69" s="23">
        <v>1136</v>
      </c>
      <c r="H69" s="23">
        <v>1181.5</v>
      </c>
    </row>
    <row r="70" spans="1:8" ht="100.15" customHeight="1" x14ac:dyDescent="0.2">
      <c r="A70" s="20" t="s">
        <v>132</v>
      </c>
      <c r="B70" s="21" t="s">
        <v>133</v>
      </c>
      <c r="C70" s="22" t="s">
        <v>64</v>
      </c>
      <c r="D70" s="21" t="s">
        <v>123</v>
      </c>
      <c r="E70" s="21" t="s">
        <v>61</v>
      </c>
      <c r="F70" s="23">
        <f>200-42</f>
        <v>158</v>
      </c>
      <c r="G70" s="23">
        <v>210.6</v>
      </c>
      <c r="H70" s="23">
        <v>200.7</v>
      </c>
    </row>
    <row r="71" spans="1:8" ht="100.15" customHeight="1" x14ac:dyDescent="0.2">
      <c r="A71" s="20" t="s">
        <v>134</v>
      </c>
      <c r="B71" s="21" t="s">
        <v>133</v>
      </c>
      <c r="C71" s="22" t="s">
        <v>125</v>
      </c>
      <c r="D71" s="21" t="s">
        <v>123</v>
      </c>
      <c r="E71" s="21" t="s">
        <v>61</v>
      </c>
      <c r="F71" s="23">
        <f>14877.5-1207.7</f>
        <v>13669.8</v>
      </c>
      <c r="G71" s="23">
        <v>15169</v>
      </c>
      <c r="H71" s="23">
        <v>15177</v>
      </c>
    </row>
    <row r="72" spans="1:8" ht="183.95" customHeight="1" x14ac:dyDescent="0.2">
      <c r="A72" s="20" t="s">
        <v>135</v>
      </c>
      <c r="B72" s="21" t="s">
        <v>136</v>
      </c>
      <c r="C72" s="22" t="s">
        <v>64</v>
      </c>
      <c r="D72" s="21" t="s">
        <v>123</v>
      </c>
      <c r="E72" s="21" t="s">
        <v>61</v>
      </c>
      <c r="F72" s="23">
        <f>160-17-24.9</f>
        <v>118.1</v>
      </c>
      <c r="G72" s="23">
        <v>260</v>
      </c>
      <c r="H72" s="23">
        <v>260</v>
      </c>
    </row>
    <row r="73" spans="1:8" ht="183.95" customHeight="1" x14ac:dyDescent="0.2">
      <c r="A73" s="20" t="s">
        <v>137</v>
      </c>
      <c r="B73" s="21" t="s">
        <v>136</v>
      </c>
      <c r="C73" s="22" t="s">
        <v>125</v>
      </c>
      <c r="D73" s="21" t="s">
        <v>123</v>
      </c>
      <c r="E73" s="21" t="s">
        <v>61</v>
      </c>
      <c r="F73" s="23">
        <f>20227.9-60</f>
        <v>20167.900000000001</v>
      </c>
      <c r="G73" s="23">
        <v>20656.5</v>
      </c>
      <c r="H73" s="23">
        <v>21387</v>
      </c>
    </row>
    <row r="74" spans="1:8" ht="138.75" customHeight="1" x14ac:dyDescent="0.2">
      <c r="A74" s="20" t="s">
        <v>138</v>
      </c>
      <c r="B74" s="21" t="s">
        <v>139</v>
      </c>
      <c r="C74" s="22" t="s">
        <v>125</v>
      </c>
      <c r="D74" s="21" t="s">
        <v>123</v>
      </c>
      <c r="E74" s="21" t="s">
        <v>61</v>
      </c>
      <c r="F74" s="23">
        <f>423.6-18.6</f>
        <v>405</v>
      </c>
      <c r="G74" s="23">
        <v>436.7</v>
      </c>
      <c r="H74" s="23">
        <v>440.4</v>
      </c>
    </row>
    <row r="75" spans="1:8" ht="150.75" customHeight="1" x14ac:dyDescent="0.2">
      <c r="A75" s="20" t="s">
        <v>140</v>
      </c>
      <c r="B75" s="21" t="s">
        <v>141</v>
      </c>
      <c r="C75" s="22" t="s">
        <v>64</v>
      </c>
      <c r="D75" s="21" t="s">
        <v>123</v>
      </c>
      <c r="E75" s="21" t="s">
        <v>61</v>
      </c>
      <c r="F75" s="23">
        <f>18-5-7.4</f>
        <v>5.6</v>
      </c>
      <c r="G75" s="23">
        <v>11.1</v>
      </c>
      <c r="H75" s="23">
        <v>11.1</v>
      </c>
    </row>
    <row r="76" spans="1:8" ht="141" customHeight="1" x14ac:dyDescent="0.2">
      <c r="A76" s="20" t="s">
        <v>142</v>
      </c>
      <c r="B76" s="21" t="s">
        <v>141</v>
      </c>
      <c r="C76" s="22" t="s">
        <v>125</v>
      </c>
      <c r="D76" s="21" t="s">
        <v>123</v>
      </c>
      <c r="E76" s="21" t="s">
        <v>61</v>
      </c>
      <c r="F76" s="23">
        <f>787.9-124</f>
        <v>663.9</v>
      </c>
      <c r="G76" s="23">
        <v>821</v>
      </c>
      <c r="H76" s="23">
        <v>848.3</v>
      </c>
    </row>
    <row r="77" spans="1:8" ht="171" customHeight="1" x14ac:dyDescent="0.2">
      <c r="A77" s="20" t="s">
        <v>143</v>
      </c>
      <c r="B77" s="21" t="s">
        <v>144</v>
      </c>
      <c r="C77" s="22" t="s">
        <v>64</v>
      </c>
      <c r="D77" s="21" t="s">
        <v>123</v>
      </c>
      <c r="E77" s="21" t="s">
        <v>61</v>
      </c>
      <c r="F77" s="23">
        <f>60-21</f>
        <v>39</v>
      </c>
      <c r="G77" s="23">
        <v>72</v>
      </c>
      <c r="H77" s="23">
        <v>72</v>
      </c>
    </row>
    <row r="78" spans="1:8" ht="169.5" customHeight="1" x14ac:dyDescent="0.2">
      <c r="A78" s="20" t="s">
        <v>145</v>
      </c>
      <c r="B78" s="21" t="s">
        <v>144</v>
      </c>
      <c r="C78" s="22" t="s">
        <v>125</v>
      </c>
      <c r="D78" s="21" t="s">
        <v>123</v>
      </c>
      <c r="E78" s="21" t="s">
        <v>61</v>
      </c>
      <c r="F78" s="23">
        <f>6450.5-366.8</f>
        <v>6083.7</v>
      </c>
      <c r="G78" s="23">
        <v>6627.5</v>
      </c>
      <c r="H78" s="23">
        <v>6823.2</v>
      </c>
    </row>
    <row r="79" spans="1:8" ht="117" customHeight="1" x14ac:dyDescent="0.2">
      <c r="A79" s="20" t="s">
        <v>146</v>
      </c>
      <c r="B79" s="21" t="s">
        <v>147</v>
      </c>
      <c r="C79" s="22" t="s">
        <v>64</v>
      </c>
      <c r="D79" s="21" t="s">
        <v>123</v>
      </c>
      <c r="E79" s="21" t="s">
        <v>61</v>
      </c>
      <c r="F79" s="23">
        <f>470-20</f>
        <v>450</v>
      </c>
      <c r="G79" s="23">
        <v>470</v>
      </c>
      <c r="H79" s="23">
        <v>525</v>
      </c>
    </row>
    <row r="80" spans="1:8" ht="100.15" customHeight="1" x14ac:dyDescent="0.2">
      <c r="A80" s="20" t="s">
        <v>148</v>
      </c>
      <c r="B80" s="21" t="s">
        <v>147</v>
      </c>
      <c r="C80" s="22" t="s">
        <v>125</v>
      </c>
      <c r="D80" s="21" t="s">
        <v>123</v>
      </c>
      <c r="E80" s="21" t="s">
        <v>61</v>
      </c>
      <c r="F80" s="23">
        <f>37585.9+7796</f>
        <v>45381.9</v>
      </c>
      <c r="G80" s="23">
        <v>38968.1</v>
      </c>
      <c r="H80" s="23">
        <v>40335.300000000003</v>
      </c>
    </row>
    <row r="81" spans="1:8" ht="117" customHeight="1" x14ac:dyDescent="0.2">
      <c r="A81" s="20" t="s">
        <v>149</v>
      </c>
      <c r="B81" s="21" t="s">
        <v>150</v>
      </c>
      <c r="C81" s="22" t="s">
        <v>64</v>
      </c>
      <c r="D81" s="21" t="s">
        <v>123</v>
      </c>
      <c r="E81" s="21" t="s">
        <v>61</v>
      </c>
      <c r="F81" s="23">
        <v>187</v>
      </c>
      <c r="G81" s="23">
        <v>195</v>
      </c>
      <c r="H81" s="23">
        <v>195</v>
      </c>
    </row>
    <row r="82" spans="1:8" ht="100.15" customHeight="1" x14ac:dyDescent="0.2">
      <c r="A82" s="20" t="s">
        <v>151</v>
      </c>
      <c r="B82" s="21" t="s">
        <v>150</v>
      </c>
      <c r="C82" s="22" t="s">
        <v>125</v>
      </c>
      <c r="D82" s="21" t="s">
        <v>123</v>
      </c>
      <c r="E82" s="21" t="s">
        <v>61</v>
      </c>
      <c r="F82" s="23">
        <v>14932.3</v>
      </c>
      <c r="G82" s="23">
        <v>15468.7</v>
      </c>
      <c r="H82" s="23">
        <v>16032.4</v>
      </c>
    </row>
    <row r="83" spans="1:8" ht="117" customHeight="1" x14ac:dyDescent="0.2">
      <c r="A83" s="20" t="s">
        <v>152</v>
      </c>
      <c r="B83" s="21" t="s">
        <v>153</v>
      </c>
      <c r="C83" s="22" t="s">
        <v>87</v>
      </c>
      <c r="D83" s="21" t="s">
        <v>123</v>
      </c>
      <c r="E83" s="21" t="s">
        <v>154</v>
      </c>
      <c r="F83" s="23">
        <v>8932.9</v>
      </c>
      <c r="G83" s="23">
        <v>8915.6</v>
      </c>
      <c r="H83" s="23">
        <v>9177.9</v>
      </c>
    </row>
    <row r="84" spans="1:8" ht="104.25" customHeight="1" x14ac:dyDescent="0.2">
      <c r="A84" s="20" t="s">
        <v>155</v>
      </c>
      <c r="B84" s="21" t="s">
        <v>153</v>
      </c>
      <c r="C84" s="22" t="s">
        <v>64</v>
      </c>
      <c r="D84" s="21" t="s">
        <v>123</v>
      </c>
      <c r="E84" s="21" t="s">
        <v>154</v>
      </c>
      <c r="F84" s="23">
        <v>808</v>
      </c>
      <c r="G84" s="23">
        <v>808</v>
      </c>
      <c r="H84" s="23">
        <v>808</v>
      </c>
    </row>
    <row r="85" spans="1:8" ht="91.5" customHeight="1" x14ac:dyDescent="0.2">
      <c r="A85" s="20" t="s">
        <v>156</v>
      </c>
      <c r="B85" s="21" t="s">
        <v>153</v>
      </c>
      <c r="C85" s="22" t="s">
        <v>93</v>
      </c>
      <c r="D85" s="21" t="s">
        <v>123</v>
      </c>
      <c r="E85" s="21" t="s">
        <v>154</v>
      </c>
      <c r="F85" s="23">
        <v>1975.8</v>
      </c>
      <c r="G85" s="23">
        <v>1975.8</v>
      </c>
      <c r="H85" s="23">
        <v>2035.2</v>
      </c>
    </row>
    <row r="86" spans="1:8" ht="90.75" customHeight="1" x14ac:dyDescent="0.2">
      <c r="A86" s="20" t="s">
        <v>157</v>
      </c>
      <c r="B86" s="21" t="s">
        <v>153</v>
      </c>
      <c r="C86" s="22" t="s">
        <v>98</v>
      </c>
      <c r="D86" s="21" t="s">
        <v>123</v>
      </c>
      <c r="E86" s="21" t="s">
        <v>154</v>
      </c>
      <c r="F86" s="23">
        <v>2</v>
      </c>
      <c r="G86" s="23">
        <v>2</v>
      </c>
      <c r="H86" s="23">
        <v>2</v>
      </c>
    </row>
    <row r="87" spans="1:8" ht="100.15" customHeight="1" x14ac:dyDescent="0.2">
      <c r="A87" s="20" t="s">
        <v>158</v>
      </c>
      <c r="B87" s="21" t="s">
        <v>159</v>
      </c>
      <c r="C87" s="22" t="s">
        <v>64</v>
      </c>
      <c r="D87" s="21" t="s">
        <v>123</v>
      </c>
      <c r="E87" s="21" t="s">
        <v>61</v>
      </c>
      <c r="F87" s="23">
        <v>5.5</v>
      </c>
      <c r="G87" s="23">
        <v>6.8</v>
      </c>
      <c r="H87" s="23">
        <v>6.9</v>
      </c>
    </row>
    <row r="88" spans="1:8" ht="83.65" customHeight="1" x14ac:dyDescent="0.2">
      <c r="A88" s="20" t="s">
        <v>160</v>
      </c>
      <c r="B88" s="21" t="s">
        <v>159</v>
      </c>
      <c r="C88" s="22" t="s">
        <v>125</v>
      </c>
      <c r="D88" s="21" t="s">
        <v>123</v>
      </c>
      <c r="E88" s="21" t="s">
        <v>61</v>
      </c>
      <c r="F88" s="23">
        <f>553-44.4</f>
        <v>508.6</v>
      </c>
      <c r="G88" s="23">
        <v>574</v>
      </c>
      <c r="H88" s="23">
        <v>597.20000000000005</v>
      </c>
    </row>
    <row r="89" spans="1:8" ht="33.4" customHeight="1" x14ac:dyDescent="0.2">
      <c r="A89" s="24" t="s">
        <v>161</v>
      </c>
      <c r="B89" s="25" t="s">
        <v>162</v>
      </c>
      <c r="C89" s="26"/>
      <c r="D89" s="25"/>
      <c r="E89" s="25"/>
      <c r="F89" s="19">
        <f>SUM(F90:F116)</f>
        <v>102123.20000000001</v>
      </c>
      <c r="G89" s="19">
        <v>101572.1</v>
      </c>
      <c r="H89" s="19">
        <v>106953</v>
      </c>
    </row>
    <row r="90" spans="1:8" ht="89.25" customHeight="1" x14ac:dyDescent="0.2">
      <c r="A90" s="20" t="s">
        <v>163</v>
      </c>
      <c r="B90" s="21" t="s">
        <v>164</v>
      </c>
      <c r="C90" s="22" t="s">
        <v>27</v>
      </c>
      <c r="D90" s="21" t="s">
        <v>60</v>
      </c>
      <c r="E90" s="21" t="s">
        <v>60</v>
      </c>
      <c r="F90" s="23">
        <v>461.6</v>
      </c>
      <c r="G90" s="23"/>
      <c r="H90" s="23"/>
    </row>
    <row r="91" spans="1:8" ht="96" customHeight="1" x14ac:dyDescent="0.2">
      <c r="A91" s="20" t="s">
        <v>165</v>
      </c>
      <c r="B91" s="21" t="s">
        <v>166</v>
      </c>
      <c r="C91" s="22" t="s">
        <v>64</v>
      </c>
      <c r="D91" s="21" t="s">
        <v>60</v>
      </c>
      <c r="E91" s="21" t="s">
        <v>60</v>
      </c>
      <c r="F91" s="23">
        <v>214</v>
      </c>
      <c r="G91" s="23">
        <v>220</v>
      </c>
      <c r="H91" s="23">
        <v>220</v>
      </c>
    </row>
    <row r="92" spans="1:8" ht="103.5" customHeight="1" x14ac:dyDescent="0.2">
      <c r="A92" s="20" t="s">
        <v>167</v>
      </c>
      <c r="B92" s="21" t="s">
        <v>168</v>
      </c>
      <c r="C92" s="22" t="s">
        <v>125</v>
      </c>
      <c r="D92" s="21" t="s">
        <v>123</v>
      </c>
      <c r="E92" s="21" t="s">
        <v>169</v>
      </c>
      <c r="F92" s="23">
        <f>332.3-232.1</f>
        <v>100.20000000000002</v>
      </c>
      <c r="G92" s="23">
        <v>345.5</v>
      </c>
      <c r="H92" s="23">
        <v>359.4</v>
      </c>
    </row>
    <row r="93" spans="1:8" ht="145.5" customHeight="1" x14ac:dyDescent="0.2">
      <c r="A93" s="20" t="s">
        <v>170</v>
      </c>
      <c r="B93" s="21" t="s">
        <v>171</v>
      </c>
      <c r="C93" s="22" t="s">
        <v>125</v>
      </c>
      <c r="D93" s="21" t="s">
        <v>123</v>
      </c>
      <c r="E93" s="21" t="s">
        <v>169</v>
      </c>
      <c r="F93" s="23">
        <f>385.2-329.1</f>
        <v>56.099999999999966</v>
      </c>
      <c r="G93" s="23">
        <v>435.2</v>
      </c>
      <c r="H93" s="23">
        <v>308.7</v>
      </c>
    </row>
    <row r="94" spans="1:8" ht="172.5" customHeight="1" x14ac:dyDescent="0.2">
      <c r="A94" s="20" t="s">
        <v>172</v>
      </c>
      <c r="B94" s="21" t="s">
        <v>173</v>
      </c>
      <c r="C94" s="22" t="s">
        <v>64</v>
      </c>
      <c r="D94" s="21" t="s">
        <v>123</v>
      </c>
      <c r="E94" s="21" t="s">
        <v>169</v>
      </c>
      <c r="F94" s="23">
        <v>12</v>
      </c>
      <c r="G94" s="23">
        <v>10.199999999999999</v>
      </c>
      <c r="H94" s="23">
        <v>17.100000000000001</v>
      </c>
    </row>
    <row r="95" spans="1:8" ht="161.25" customHeight="1" x14ac:dyDescent="0.2">
      <c r="A95" s="20" t="s">
        <v>174</v>
      </c>
      <c r="B95" s="21" t="s">
        <v>173</v>
      </c>
      <c r="C95" s="22" t="s">
        <v>125</v>
      </c>
      <c r="D95" s="21" t="s">
        <v>123</v>
      </c>
      <c r="E95" s="21" t="s">
        <v>169</v>
      </c>
      <c r="F95" s="23">
        <v>18967</v>
      </c>
      <c r="G95" s="23">
        <v>19877</v>
      </c>
      <c r="H95" s="23">
        <v>20740</v>
      </c>
    </row>
    <row r="96" spans="1:8" ht="93" customHeight="1" x14ac:dyDescent="0.2">
      <c r="A96" s="20" t="s">
        <v>175</v>
      </c>
      <c r="B96" s="21" t="s">
        <v>176</v>
      </c>
      <c r="C96" s="22" t="s">
        <v>64</v>
      </c>
      <c r="D96" s="21" t="s">
        <v>123</v>
      </c>
      <c r="E96" s="21" t="s">
        <v>169</v>
      </c>
      <c r="F96" s="23">
        <v>33.1</v>
      </c>
      <c r="G96" s="23"/>
      <c r="H96" s="23"/>
    </row>
    <row r="97" spans="1:8" ht="103.5" customHeight="1" x14ac:dyDescent="0.2">
      <c r="A97" s="20" t="s">
        <v>177</v>
      </c>
      <c r="B97" s="21" t="s">
        <v>176</v>
      </c>
      <c r="C97" s="22" t="s">
        <v>125</v>
      </c>
      <c r="D97" s="21" t="s">
        <v>123</v>
      </c>
      <c r="E97" s="21" t="s">
        <v>169</v>
      </c>
      <c r="F97" s="23">
        <f>4100-296.2</f>
        <v>3803.8</v>
      </c>
      <c r="G97" s="23"/>
      <c r="H97" s="23"/>
    </row>
    <row r="98" spans="1:8" ht="93.75" customHeight="1" x14ac:dyDescent="0.2">
      <c r="A98" s="20" t="s">
        <v>178</v>
      </c>
      <c r="B98" s="21" t="s">
        <v>179</v>
      </c>
      <c r="C98" s="22" t="s">
        <v>64</v>
      </c>
      <c r="D98" s="21" t="s">
        <v>123</v>
      </c>
      <c r="E98" s="21" t="s">
        <v>61</v>
      </c>
      <c r="F98" s="23">
        <v>60</v>
      </c>
      <c r="G98" s="23">
        <v>63</v>
      </c>
      <c r="H98" s="23">
        <v>63</v>
      </c>
    </row>
    <row r="99" spans="1:8" ht="100.15" customHeight="1" x14ac:dyDescent="0.2">
      <c r="A99" s="20" t="s">
        <v>180</v>
      </c>
      <c r="B99" s="21" t="s">
        <v>179</v>
      </c>
      <c r="C99" s="22" t="s">
        <v>125</v>
      </c>
      <c r="D99" s="21" t="s">
        <v>123</v>
      </c>
      <c r="E99" s="21" t="s">
        <v>61</v>
      </c>
      <c r="F99" s="23">
        <f>5120-114.9</f>
        <v>5005.1000000000004</v>
      </c>
      <c r="G99" s="23">
        <v>5344</v>
      </c>
      <c r="H99" s="23">
        <v>5574.8</v>
      </c>
    </row>
    <row r="100" spans="1:8" ht="117" customHeight="1" x14ac:dyDescent="0.2">
      <c r="A100" s="20" t="s">
        <v>181</v>
      </c>
      <c r="B100" s="21" t="s">
        <v>182</v>
      </c>
      <c r="C100" s="22" t="s">
        <v>64</v>
      </c>
      <c r="D100" s="21" t="s">
        <v>123</v>
      </c>
      <c r="E100" s="21" t="s">
        <v>61</v>
      </c>
      <c r="F100" s="23">
        <f>53.5-15</f>
        <v>38.5</v>
      </c>
      <c r="G100" s="23">
        <v>54.5</v>
      </c>
      <c r="H100" s="23">
        <v>54.5</v>
      </c>
    </row>
    <row r="101" spans="1:8" ht="117" customHeight="1" x14ac:dyDescent="0.2">
      <c r="A101" s="20" t="s">
        <v>183</v>
      </c>
      <c r="B101" s="21" t="s">
        <v>182</v>
      </c>
      <c r="C101" s="22" t="s">
        <v>125</v>
      </c>
      <c r="D101" s="21" t="s">
        <v>123</v>
      </c>
      <c r="E101" s="21" t="s">
        <v>61</v>
      </c>
      <c r="F101" s="23">
        <f>4926.7-1037.6</f>
        <v>3889.1</v>
      </c>
      <c r="G101" s="23">
        <v>5129.6000000000004</v>
      </c>
      <c r="H101" s="23">
        <v>5339.7</v>
      </c>
    </row>
    <row r="102" spans="1:8" ht="100.15" customHeight="1" x14ac:dyDescent="0.2">
      <c r="A102" s="20" t="s">
        <v>184</v>
      </c>
      <c r="B102" s="21" t="s">
        <v>185</v>
      </c>
      <c r="C102" s="22" t="s">
        <v>64</v>
      </c>
      <c r="D102" s="21" t="s">
        <v>123</v>
      </c>
      <c r="E102" s="21" t="s">
        <v>61</v>
      </c>
      <c r="F102" s="23">
        <v>8</v>
      </c>
      <c r="G102" s="23">
        <v>9.4</v>
      </c>
      <c r="H102" s="23">
        <v>9.4</v>
      </c>
    </row>
    <row r="103" spans="1:8" ht="100.15" customHeight="1" x14ac:dyDescent="0.2">
      <c r="A103" s="20" t="s">
        <v>186</v>
      </c>
      <c r="B103" s="21" t="s">
        <v>185</v>
      </c>
      <c r="C103" s="22" t="s">
        <v>125</v>
      </c>
      <c r="D103" s="21" t="s">
        <v>123</v>
      </c>
      <c r="E103" s="21" t="s">
        <v>61</v>
      </c>
      <c r="F103" s="23">
        <f>17266.5-400.2</f>
        <v>16866.3</v>
      </c>
      <c r="G103" s="23">
        <v>17690.7</v>
      </c>
      <c r="H103" s="23">
        <v>18414.8</v>
      </c>
    </row>
    <row r="104" spans="1:8" ht="133.69999999999999" customHeight="1" x14ac:dyDescent="0.2">
      <c r="A104" s="20" t="s">
        <v>187</v>
      </c>
      <c r="B104" s="21" t="s">
        <v>188</v>
      </c>
      <c r="C104" s="22" t="s">
        <v>64</v>
      </c>
      <c r="D104" s="21" t="s">
        <v>123</v>
      </c>
      <c r="E104" s="21" t="s">
        <v>169</v>
      </c>
      <c r="F104" s="23">
        <f>94.2-22.3</f>
        <v>71.900000000000006</v>
      </c>
      <c r="G104" s="23">
        <v>94.2</v>
      </c>
      <c r="H104" s="23">
        <v>94.2</v>
      </c>
    </row>
    <row r="105" spans="1:8" ht="124.5" customHeight="1" x14ac:dyDescent="0.2">
      <c r="A105" s="20" t="s">
        <v>189</v>
      </c>
      <c r="B105" s="21" t="s">
        <v>188</v>
      </c>
      <c r="C105" s="22" t="s">
        <v>125</v>
      </c>
      <c r="D105" s="21" t="s">
        <v>123</v>
      </c>
      <c r="E105" s="21" t="s">
        <v>169</v>
      </c>
      <c r="F105" s="23">
        <f>4614-1090.7</f>
        <v>3523.3</v>
      </c>
      <c r="G105" s="23">
        <v>4614</v>
      </c>
      <c r="H105" s="23">
        <v>4614</v>
      </c>
    </row>
    <row r="106" spans="1:8" ht="133.5" customHeight="1" x14ac:dyDescent="0.2">
      <c r="A106" s="20" t="s">
        <v>190</v>
      </c>
      <c r="B106" s="21" t="s">
        <v>191</v>
      </c>
      <c r="C106" s="22" t="s">
        <v>64</v>
      </c>
      <c r="D106" s="21" t="s">
        <v>60</v>
      </c>
      <c r="E106" s="21" t="s">
        <v>60</v>
      </c>
      <c r="F106" s="23">
        <v>6</v>
      </c>
      <c r="G106" s="23">
        <v>8</v>
      </c>
      <c r="H106" s="23">
        <v>8</v>
      </c>
    </row>
    <row r="107" spans="1:8" ht="150.4" customHeight="1" x14ac:dyDescent="0.2">
      <c r="A107" s="20" t="s">
        <v>192</v>
      </c>
      <c r="B107" s="21" t="s">
        <v>191</v>
      </c>
      <c r="C107" s="22" t="s">
        <v>125</v>
      </c>
      <c r="D107" s="21" t="s">
        <v>60</v>
      </c>
      <c r="E107" s="21" t="s">
        <v>60</v>
      </c>
      <c r="F107" s="23">
        <v>3900.3</v>
      </c>
      <c r="G107" s="23">
        <v>4054.5</v>
      </c>
      <c r="H107" s="23">
        <v>4217</v>
      </c>
    </row>
    <row r="108" spans="1:8" ht="133.69999999999999" customHeight="1" x14ac:dyDescent="0.2">
      <c r="A108" s="20" t="s">
        <v>193</v>
      </c>
      <c r="B108" s="21" t="s">
        <v>194</v>
      </c>
      <c r="C108" s="22" t="s">
        <v>64</v>
      </c>
      <c r="D108" s="21" t="s">
        <v>123</v>
      </c>
      <c r="E108" s="21" t="s">
        <v>61</v>
      </c>
      <c r="F108" s="23">
        <v>58.5</v>
      </c>
      <c r="G108" s="23">
        <v>58.5</v>
      </c>
      <c r="H108" s="23">
        <v>58.5</v>
      </c>
    </row>
    <row r="109" spans="1:8" ht="126" customHeight="1" x14ac:dyDescent="0.2">
      <c r="A109" s="20" t="s">
        <v>195</v>
      </c>
      <c r="B109" s="21" t="s">
        <v>194</v>
      </c>
      <c r="C109" s="22" t="s">
        <v>125</v>
      </c>
      <c r="D109" s="21" t="s">
        <v>123</v>
      </c>
      <c r="E109" s="21" t="s">
        <v>61</v>
      </c>
      <c r="F109" s="23">
        <v>6300</v>
      </c>
      <c r="G109" s="23">
        <v>6300</v>
      </c>
      <c r="H109" s="23">
        <v>6300</v>
      </c>
    </row>
    <row r="110" spans="1:8" ht="133.69999999999999" customHeight="1" x14ac:dyDescent="0.2">
      <c r="A110" s="20" t="s">
        <v>196</v>
      </c>
      <c r="B110" s="21" t="s">
        <v>197</v>
      </c>
      <c r="C110" s="22" t="s">
        <v>125</v>
      </c>
      <c r="D110" s="21" t="s">
        <v>123</v>
      </c>
      <c r="E110" s="21" t="s">
        <v>169</v>
      </c>
      <c r="F110" s="23">
        <v>30</v>
      </c>
      <c r="G110" s="23">
        <v>30</v>
      </c>
      <c r="H110" s="23">
        <v>30</v>
      </c>
    </row>
    <row r="111" spans="1:8" ht="123.75" customHeight="1" x14ac:dyDescent="0.2">
      <c r="A111" s="20" t="s">
        <v>198</v>
      </c>
      <c r="B111" s="21" t="s">
        <v>199</v>
      </c>
      <c r="C111" s="22" t="s">
        <v>64</v>
      </c>
      <c r="D111" s="21" t="s">
        <v>123</v>
      </c>
      <c r="E111" s="21" t="s">
        <v>61</v>
      </c>
      <c r="F111" s="23">
        <f>4.2-3</f>
        <v>1.2000000000000002</v>
      </c>
      <c r="G111" s="23">
        <v>5.9</v>
      </c>
      <c r="H111" s="23">
        <v>6.9</v>
      </c>
    </row>
    <row r="112" spans="1:8" ht="113.25" customHeight="1" x14ac:dyDescent="0.2">
      <c r="A112" s="20" t="s">
        <v>200</v>
      </c>
      <c r="B112" s="21" t="s">
        <v>199</v>
      </c>
      <c r="C112" s="22" t="s">
        <v>125</v>
      </c>
      <c r="D112" s="21" t="s">
        <v>123</v>
      </c>
      <c r="E112" s="21" t="s">
        <v>61</v>
      </c>
      <c r="F112" s="23">
        <f>110-7.9</f>
        <v>102.1</v>
      </c>
      <c r="G112" s="23">
        <v>113</v>
      </c>
      <c r="H112" s="23">
        <v>117</v>
      </c>
    </row>
    <row r="113" spans="1:8" ht="171" customHeight="1" x14ac:dyDescent="0.2">
      <c r="A113" s="20" t="s">
        <v>201</v>
      </c>
      <c r="B113" s="21" t="s">
        <v>202</v>
      </c>
      <c r="C113" s="22" t="s">
        <v>125</v>
      </c>
      <c r="D113" s="21" t="s">
        <v>123</v>
      </c>
      <c r="E113" s="21" t="s">
        <v>169</v>
      </c>
      <c r="F113" s="23">
        <f>13760.2-2280.6</f>
        <v>11479.6</v>
      </c>
      <c r="G113" s="23">
        <v>14005</v>
      </c>
      <c r="H113" s="23">
        <v>15485.1</v>
      </c>
    </row>
    <row r="114" spans="1:8" ht="180.75" customHeight="1" x14ac:dyDescent="0.2">
      <c r="A114" s="20" t="s">
        <v>203</v>
      </c>
      <c r="B114" s="21" t="s">
        <v>204</v>
      </c>
      <c r="C114" s="22" t="s">
        <v>64</v>
      </c>
      <c r="D114" s="21" t="s">
        <v>123</v>
      </c>
      <c r="E114" s="21" t="s">
        <v>169</v>
      </c>
      <c r="F114" s="23">
        <f>464.8-139.1</f>
        <v>325.70000000000005</v>
      </c>
      <c r="G114" s="23">
        <v>505.1</v>
      </c>
      <c r="H114" s="23">
        <v>547.5</v>
      </c>
    </row>
    <row r="115" spans="1:8" ht="200.65" customHeight="1" x14ac:dyDescent="0.2">
      <c r="A115" s="20" t="s">
        <v>205</v>
      </c>
      <c r="B115" s="21" t="s">
        <v>206</v>
      </c>
      <c r="C115" s="22" t="s">
        <v>125</v>
      </c>
      <c r="D115" s="21" t="s">
        <v>123</v>
      </c>
      <c r="E115" s="21" t="s">
        <v>169</v>
      </c>
      <c r="F115" s="23">
        <f>30991.9-3970.8-2647.1</f>
        <v>24374.000000000004</v>
      </c>
      <c r="G115" s="23">
        <v>20070.599999999999</v>
      </c>
      <c r="H115" s="23">
        <v>21752.1</v>
      </c>
    </row>
    <row r="116" spans="1:8" ht="83.65" customHeight="1" x14ac:dyDescent="0.2">
      <c r="A116" s="20" t="s">
        <v>207</v>
      </c>
      <c r="B116" s="21" t="s">
        <v>208</v>
      </c>
      <c r="C116" s="22" t="s">
        <v>27</v>
      </c>
      <c r="D116" s="21" t="s">
        <v>60</v>
      </c>
      <c r="E116" s="21" t="s">
        <v>60</v>
      </c>
      <c r="F116" s="23">
        <v>2435.8000000000002</v>
      </c>
      <c r="G116" s="23">
        <v>2534.1999999999998</v>
      </c>
      <c r="H116" s="23">
        <v>2621.3000000000002</v>
      </c>
    </row>
    <row r="117" spans="1:8" ht="33.4" customHeight="1" x14ac:dyDescent="0.2">
      <c r="A117" s="24" t="s">
        <v>209</v>
      </c>
      <c r="B117" s="25" t="s">
        <v>210</v>
      </c>
      <c r="C117" s="26"/>
      <c r="D117" s="25"/>
      <c r="E117" s="25"/>
      <c r="F117" s="19">
        <f>F118+F119</f>
        <v>47614.1</v>
      </c>
      <c r="G117" s="19">
        <v>49672.5</v>
      </c>
      <c r="H117" s="19">
        <v>53688.6</v>
      </c>
    </row>
    <row r="118" spans="1:8" ht="83.65" customHeight="1" x14ac:dyDescent="0.2">
      <c r="A118" s="27" t="s">
        <v>211</v>
      </c>
      <c r="B118" s="21" t="s">
        <v>212</v>
      </c>
      <c r="C118" s="22" t="s">
        <v>27</v>
      </c>
      <c r="D118" s="21" t="s">
        <v>123</v>
      </c>
      <c r="E118" s="21" t="s">
        <v>29</v>
      </c>
      <c r="F118" s="23">
        <v>606.20000000000005</v>
      </c>
      <c r="G118" s="23">
        <v>568.4</v>
      </c>
      <c r="H118" s="23">
        <v>591.9</v>
      </c>
    </row>
    <row r="119" spans="1:8" ht="117" customHeight="1" x14ac:dyDescent="0.2">
      <c r="A119" s="20" t="s">
        <v>213</v>
      </c>
      <c r="B119" s="21" t="s">
        <v>214</v>
      </c>
      <c r="C119" s="22" t="s">
        <v>27</v>
      </c>
      <c r="D119" s="21" t="s">
        <v>123</v>
      </c>
      <c r="E119" s="21" t="s">
        <v>29</v>
      </c>
      <c r="F119" s="23">
        <v>47007.9</v>
      </c>
      <c r="G119" s="23">
        <v>49104.1</v>
      </c>
      <c r="H119" s="23">
        <v>53096.7</v>
      </c>
    </row>
    <row r="120" spans="1:8" ht="33.4" customHeight="1" x14ac:dyDescent="0.2">
      <c r="A120" s="24" t="s">
        <v>215</v>
      </c>
      <c r="B120" s="25" t="s">
        <v>216</v>
      </c>
      <c r="C120" s="26"/>
      <c r="D120" s="25"/>
      <c r="E120" s="25"/>
      <c r="F120" s="19">
        <f>F121+F127</f>
        <v>183.29999999999998</v>
      </c>
      <c r="G120" s="19">
        <v>102.1</v>
      </c>
      <c r="H120" s="19">
        <v>22.9</v>
      </c>
    </row>
    <row r="121" spans="1:8" ht="66.95" customHeight="1" x14ac:dyDescent="0.2">
      <c r="A121" s="24" t="s">
        <v>217</v>
      </c>
      <c r="B121" s="25" t="s">
        <v>218</v>
      </c>
      <c r="C121" s="26"/>
      <c r="D121" s="25"/>
      <c r="E121" s="25"/>
      <c r="F121" s="19">
        <f>SUM(F122:F126)</f>
        <v>181.39999999999998</v>
      </c>
      <c r="G121" s="19">
        <v>94.2</v>
      </c>
      <c r="H121" s="19">
        <v>15</v>
      </c>
    </row>
    <row r="122" spans="1:8" ht="120" customHeight="1" x14ac:dyDescent="0.2">
      <c r="A122" s="20" t="s">
        <v>219</v>
      </c>
      <c r="B122" s="21" t="s">
        <v>220</v>
      </c>
      <c r="C122" s="22" t="s">
        <v>27</v>
      </c>
      <c r="D122" s="21" t="s">
        <v>221</v>
      </c>
      <c r="E122" s="21" t="s">
        <v>37</v>
      </c>
      <c r="F122" s="23">
        <v>35.6</v>
      </c>
      <c r="G122" s="23"/>
      <c r="H122" s="23"/>
    </row>
    <row r="123" spans="1:8" ht="108.75" customHeight="1" x14ac:dyDescent="0.2">
      <c r="A123" s="20" t="s">
        <v>219</v>
      </c>
      <c r="B123" s="21" t="s">
        <v>220</v>
      </c>
      <c r="C123" s="22" t="s">
        <v>27</v>
      </c>
      <c r="D123" s="21" t="s">
        <v>123</v>
      </c>
      <c r="E123" s="21" t="s">
        <v>29</v>
      </c>
      <c r="F123" s="23">
        <v>99</v>
      </c>
      <c r="G123" s="23">
        <v>15</v>
      </c>
      <c r="H123" s="23">
        <v>15</v>
      </c>
    </row>
    <row r="124" spans="1:8" ht="132" customHeight="1" x14ac:dyDescent="0.2">
      <c r="A124" s="20" t="s">
        <v>222</v>
      </c>
      <c r="B124" s="21" t="s">
        <v>223</v>
      </c>
      <c r="C124" s="22" t="s">
        <v>64</v>
      </c>
      <c r="D124" s="21" t="s">
        <v>37</v>
      </c>
      <c r="E124" s="21" t="s">
        <v>224</v>
      </c>
      <c r="F124" s="23">
        <v>46.8</v>
      </c>
      <c r="G124" s="23"/>
      <c r="H124" s="23"/>
    </row>
    <row r="125" spans="1:8" ht="133.69999999999999" customHeight="1" x14ac:dyDescent="0.2">
      <c r="A125" s="20" t="s">
        <v>225</v>
      </c>
      <c r="B125" s="21" t="s">
        <v>226</v>
      </c>
      <c r="C125" s="22" t="s">
        <v>27</v>
      </c>
      <c r="D125" s="21" t="s">
        <v>60</v>
      </c>
      <c r="E125" s="21" t="s">
        <v>61</v>
      </c>
      <c r="F125" s="23"/>
      <c r="G125" s="23">
        <v>32</v>
      </c>
      <c r="H125" s="23"/>
    </row>
    <row r="126" spans="1:8" ht="124.5" customHeight="1" x14ac:dyDescent="0.2">
      <c r="A126" s="20" t="s">
        <v>225</v>
      </c>
      <c r="B126" s="21" t="s">
        <v>226</v>
      </c>
      <c r="C126" s="22" t="s">
        <v>27</v>
      </c>
      <c r="D126" s="21" t="s">
        <v>123</v>
      </c>
      <c r="E126" s="21" t="s">
        <v>29</v>
      </c>
      <c r="F126" s="23"/>
      <c r="G126" s="23">
        <v>47.2</v>
      </c>
      <c r="H126" s="23"/>
    </row>
    <row r="127" spans="1:8" ht="33.4" customHeight="1" x14ac:dyDescent="0.2">
      <c r="A127" s="24" t="s">
        <v>227</v>
      </c>
      <c r="B127" s="25" t="s">
        <v>228</v>
      </c>
      <c r="C127" s="26"/>
      <c r="D127" s="25"/>
      <c r="E127" s="25"/>
      <c r="F127" s="19">
        <f>F128+F129</f>
        <v>1.9000000000000004</v>
      </c>
      <c r="G127" s="19">
        <v>7.9</v>
      </c>
      <c r="H127" s="19">
        <v>7.9</v>
      </c>
    </row>
    <row r="128" spans="1:8" ht="140.25" customHeight="1" x14ac:dyDescent="0.2">
      <c r="A128" s="20" t="s">
        <v>229</v>
      </c>
      <c r="B128" s="21" t="s">
        <v>230</v>
      </c>
      <c r="C128" s="22" t="s">
        <v>64</v>
      </c>
      <c r="D128" s="21" t="s">
        <v>123</v>
      </c>
      <c r="E128" s="21" t="s">
        <v>61</v>
      </c>
      <c r="F128" s="23">
        <v>0.5</v>
      </c>
      <c r="G128" s="23">
        <v>0.5</v>
      </c>
      <c r="H128" s="23">
        <v>0.5</v>
      </c>
    </row>
    <row r="129" spans="1:8" ht="152.25" customHeight="1" x14ac:dyDescent="0.2">
      <c r="A129" s="20" t="s">
        <v>231</v>
      </c>
      <c r="B129" s="21" t="s">
        <v>230</v>
      </c>
      <c r="C129" s="22" t="s">
        <v>125</v>
      </c>
      <c r="D129" s="21" t="s">
        <v>123</v>
      </c>
      <c r="E129" s="21" t="s">
        <v>61</v>
      </c>
      <c r="F129" s="18">
        <f>7.4-6</f>
        <v>1.4000000000000004</v>
      </c>
      <c r="G129" s="23">
        <v>7.4</v>
      </c>
      <c r="H129" s="23">
        <v>7.4</v>
      </c>
    </row>
    <row r="130" spans="1:8" ht="33.4" customHeight="1" x14ac:dyDescent="0.2">
      <c r="A130" s="24" t="s">
        <v>232</v>
      </c>
      <c r="B130" s="25" t="s">
        <v>233</v>
      </c>
      <c r="C130" s="26"/>
      <c r="D130" s="25"/>
      <c r="E130" s="25"/>
      <c r="F130" s="19">
        <f>F131</f>
        <v>14909</v>
      </c>
      <c r="G130" s="19">
        <v>6518</v>
      </c>
      <c r="H130" s="19">
        <v>6498.2</v>
      </c>
    </row>
    <row r="131" spans="1:8" ht="33.4" customHeight="1" x14ac:dyDescent="0.2">
      <c r="A131" s="24" t="s">
        <v>234</v>
      </c>
      <c r="B131" s="25" t="s">
        <v>235</v>
      </c>
      <c r="C131" s="26"/>
      <c r="D131" s="25"/>
      <c r="E131" s="25"/>
      <c r="F131" s="19">
        <f>SUM(F132:F134)</f>
        <v>14909</v>
      </c>
      <c r="G131" s="19">
        <v>6518</v>
      </c>
      <c r="H131" s="19">
        <v>6498.2</v>
      </c>
    </row>
    <row r="132" spans="1:8" ht="124.5" customHeight="1" x14ac:dyDescent="0.2">
      <c r="A132" s="20" t="s">
        <v>236</v>
      </c>
      <c r="B132" s="21" t="s">
        <v>237</v>
      </c>
      <c r="C132" s="22" t="s">
        <v>32</v>
      </c>
      <c r="D132" s="21" t="s">
        <v>123</v>
      </c>
      <c r="E132" s="21" t="s">
        <v>169</v>
      </c>
      <c r="F132" s="23">
        <v>1745</v>
      </c>
      <c r="G132" s="23"/>
      <c r="H132" s="23"/>
    </row>
    <row r="133" spans="1:8" ht="105" customHeight="1" x14ac:dyDescent="0.2">
      <c r="A133" s="20" t="s">
        <v>238</v>
      </c>
      <c r="B133" s="21" t="s">
        <v>239</v>
      </c>
      <c r="C133" s="22" t="s">
        <v>32</v>
      </c>
      <c r="D133" s="21" t="s">
        <v>123</v>
      </c>
      <c r="E133" s="21" t="s">
        <v>169</v>
      </c>
      <c r="F133" s="23">
        <f>11376.5-174.5</f>
        <v>11202</v>
      </c>
      <c r="G133" s="23">
        <v>4325</v>
      </c>
      <c r="H133" s="23">
        <v>4325</v>
      </c>
    </row>
    <row r="134" spans="1:8" ht="109.5" customHeight="1" x14ac:dyDescent="0.2">
      <c r="A134" s="20" t="s">
        <v>240</v>
      </c>
      <c r="B134" s="21" t="s">
        <v>241</v>
      </c>
      <c r="C134" s="22" t="s">
        <v>125</v>
      </c>
      <c r="D134" s="21" t="s">
        <v>123</v>
      </c>
      <c r="E134" s="21" t="s">
        <v>61</v>
      </c>
      <c r="F134" s="23">
        <v>1962</v>
      </c>
      <c r="G134" s="23">
        <v>2193</v>
      </c>
      <c r="H134" s="23">
        <v>2173.1999999999998</v>
      </c>
    </row>
    <row r="135" spans="1:8" ht="50.1" customHeight="1" x14ac:dyDescent="0.2">
      <c r="A135" s="24" t="s">
        <v>242</v>
      </c>
      <c r="B135" s="25" t="s">
        <v>243</v>
      </c>
      <c r="C135" s="26"/>
      <c r="D135" s="25"/>
      <c r="E135" s="25"/>
      <c r="F135" s="19">
        <f>F136+F139</f>
        <v>134617.5</v>
      </c>
      <c r="G135" s="19">
        <v>62234</v>
      </c>
      <c r="H135" s="19">
        <v>2494</v>
      </c>
    </row>
    <row r="136" spans="1:8" ht="33.4" customHeight="1" x14ac:dyDescent="0.2">
      <c r="A136" s="24" t="s">
        <v>244</v>
      </c>
      <c r="B136" s="25" t="s">
        <v>245</v>
      </c>
      <c r="C136" s="26"/>
      <c r="D136" s="25"/>
      <c r="E136" s="25"/>
      <c r="F136" s="19">
        <f>F137+F138</f>
        <v>155.4</v>
      </c>
      <c r="G136" s="19">
        <v>139.1</v>
      </c>
      <c r="H136" s="19">
        <v>139.1</v>
      </c>
    </row>
    <row r="137" spans="1:8" ht="105.75" customHeight="1" x14ac:dyDescent="0.2">
      <c r="A137" s="20" t="s">
        <v>246</v>
      </c>
      <c r="B137" s="21" t="s">
        <v>247</v>
      </c>
      <c r="C137" s="22" t="s">
        <v>64</v>
      </c>
      <c r="D137" s="21" t="s">
        <v>248</v>
      </c>
      <c r="E137" s="21" t="s">
        <v>37</v>
      </c>
      <c r="F137" s="23">
        <v>45.5</v>
      </c>
      <c r="G137" s="23">
        <v>45.5</v>
      </c>
      <c r="H137" s="23">
        <v>45.5</v>
      </c>
    </row>
    <row r="138" spans="1:8" ht="124.5" customHeight="1" x14ac:dyDescent="0.2">
      <c r="A138" s="20" t="s">
        <v>249</v>
      </c>
      <c r="B138" s="21" t="s">
        <v>250</v>
      </c>
      <c r="C138" s="22" t="s">
        <v>64</v>
      </c>
      <c r="D138" s="21" t="s">
        <v>248</v>
      </c>
      <c r="E138" s="21" t="s">
        <v>37</v>
      </c>
      <c r="F138" s="23">
        <v>109.9</v>
      </c>
      <c r="G138" s="23">
        <v>93.6</v>
      </c>
      <c r="H138" s="23">
        <v>93.6</v>
      </c>
    </row>
    <row r="139" spans="1:8" ht="50.1" customHeight="1" x14ac:dyDescent="0.2">
      <c r="A139" s="24" t="s">
        <v>251</v>
      </c>
      <c r="B139" s="25" t="s">
        <v>252</v>
      </c>
      <c r="C139" s="26"/>
      <c r="D139" s="25"/>
      <c r="E139" s="25"/>
      <c r="F139" s="19">
        <f>SUM(F140:F148)</f>
        <v>134462.1</v>
      </c>
      <c r="G139" s="19">
        <v>62094.9</v>
      </c>
      <c r="H139" s="19">
        <v>2354.9</v>
      </c>
    </row>
    <row r="140" spans="1:8" ht="150.4" customHeight="1" x14ac:dyDescent="0.2">
      <c r="A140" s="20" t="s">
        <v>253</v>
      </c>
      <c r="B140" s="21" t="s">
        <v>254</v>
      </c>
      <c r="C140" s="22" t="s">
        <v>64</v>
      </c>
      <c r="D140" s="21" t="s">
        <v>248</v>
      </c>
      <c r="E140" s="21" t="s">
        <v>29</v>
      </c>
      <c r="F140" s="23">
        <v>265</v>
      </c>
      <c r="G140" s="23"/>
      <c r="H140" s="23">
        <v>1928</v>
      </c>
    </row>
    <row r="141" spans="1:8" ht="120.75" customHeight="1" x14ac:dyDescent="0.2">
      <c r="A141" s="20" t="s">
        <v>255</v>
      </c>
      <c r="B141" s="21" t="s">
        <v>254</v>
      </c>
      <c r="C141" s="22" t="s">
        <v>32</v>
      </c>
      <c r="D141" s="21" t="s">
        <v>248</v>
      </c>
      <c r="E141" s="21" t="s">
        <v>29</v>
      </c>
      <c r="F141" s="23">
        <v>1648.5</v>
      </c>
      <c r="G141" s="23"/>
      <c r="H141" s="23"/>
    </row>
    <row r="142" spans="1:8" ht="120.75" customHeight="1" x14ac:dyDescent="0.2">
      <c r="A142" s="20" t="s">
        <v>256</v>
      </c>
      <c r="B142" s="21" t="s">
        <v>257</v>
      </c>
      <c r="C142" s="22" t="s">
        <v>258</v>
      </c>
      <c r="D142" s="21" t="s">
        <v>248</v>
      </c>
      <c r="E142" s="21" t="s">
        <v>29</v>
      </c>
      <c r="F142" s="23">
        <v>111182.3</v>
      </c>
      <c r="G142" s="23"/>
      <c r="H142" s="23"/>
    </row>
    <row r="143" spans="1:8" ht="150.4" customHeight="1" x14ac:dyDescent="0.2">
      <c r="A143" s="20" t="s">
        <v>259</v>
      </c>
      <c r="B143" s="21" t="s">
        <v>260</v>
      </c>
      <c r="C143" s="22" t="s">
        <v>258</v>
      </c>
      <c r="D143" s="21" t="s">
        <v>248</v>
      </c>
      <c r="E143" s="21" t="s">
        <v>29</v>
      </c>
      <c r="F143" s="23">
        <v>6029.1</v>
      </c>
      <c r="G143" s="23">
        <v>52528</v>
      </c>
      <c r="H143" s="23"/>
    </row>
    <row r="144" spans="1:8" ht="117" customHeight="1" x14ac:dyDescent="0.2">
      <c r="A144" s="20" t="s">
        <v>261</v>
      </c>
      <c r="B144" s="21" t="s">
        <v>262</v>
      </c>
      <c r="C144" s="22" t="s">
        <v>258</v>
      </c>
      <c r="D144" s="21" t="s">
        <v>248</v>
      </c>
      <c r="E144" s="21" t="s">
        <v>29</v>
      </c>
      <c r="F144" s="23">
        <v>9228.2000000000007</v>
      </c>
      <c r="G144" s="23"/>
      <c r="H144" s="23"/>
    </row>
    <row r="145" spans="1:8" ht="122.25" customHeight="1" x14ac:dyDescent="0.2">
      <c r="A145" s="20" t="s">
        <v>261</v>
      </c>
      <c r="B145" s="21" t="s">
        <v>263</v>
      </c>
      <c r="C145" s="22" t="s">
        <v>258</v>
      </c>
      <c r="D145" s="21" t="s">
        <v>248</v>
      </c>
      <c r="E145" s="21" t="s">
        <v>29</v>
      </c>
      <c r="F145" s="23">
        <v>516.5</v>
      </c>
      <c r="G145" s="23"/>
      <c r="H145" s="23"/>
    </row>
    <row r="146" spans="1:8" ht="133.69999999999999" customHeight="1" x14ac:dyDescent="0.2">
      <c r="A146" s="20" t="s">
        <v>264</v>
      </c>
      <c r="B146" s="21" t="s">
        <v>265</v>
      </c>
      <c r="C146" s="22" t="s">
        <v>64</v>
      </c>
      <c r="D146" s="21" t="s">
        <v>248</v>
      </c>
      <c r="E146" s="21" t="s">
        <v>29</v>
      </c>
      <c r="F146" s="23"/>
      <c r="G146" s="23">
        <v>196.4</v>
      </c>
      <c r="H146" s="23">
        <v>153.6</v>
      </c>
    </row>
    <row r="147" spans="1:8" ht="156" customHeight="1" x14ac:dyDescent="0.2">
      <c r="A147" s="20" t="s">
        <v>266</v>
      </c>
      <c r="B147" s="21" t="s">
        <v>267</v>
      </c>
      <c r="C147" s="22" t="s">
        <v>268</v>
      </c>
      <c r="D147" s="21" t="s">
        <v>248</v>
      </c>
      <c r="E147" s="21" t="s">
        <v>29</v>
      </c>
      <c r="F147" s="23">
        <v>5592.5</v>
      </c>
      <c r="G147" s="23">
        <v>301.7</v>
      </c>
      <c r="H147" s="23">
        <v>273.3</v>
      </c>
    </row>
    <row r="148" spans="1:8" ht="92.25" customHeight="1" x14ac:dyDescent="0.2">
      <c r="A148" s="20" t="s">
        <v>269</v>
      </c>
      <c r="B148" s="21" t="s">
        <v>270</v>
      </c>
      <c r="C148" s="22" t="s">
        <v>32</v>
      </c>
      <c r="D148" s="21" t="s">
        <v>248</v>
      </c>
      <c r="E148" s="21" t="s">
        <v>29</v>
      </c>
      <c r="F148" s="23"/>
      <c r="G148" s="23">
        <v>9068.7999999999993</v>
      </c>
      <c r="H148" s="23"/>
    </row>
    <row r="149" spans="1:8" ht="33.4" customHeight="1" x14ac:dyDescent="0.2">
      <c r="A149" s="24" t="s">
        <v>271</v>
      </c>
      <c r="B149" s="25" t="s">
        <v>272</v>
      </c>
      <c r="C149" s="26"/>
      <c r="D149" s="25"/>
      <c r="E149" s="25"/>
      <c r="F149" s="19">
        <f>F150+F153+F155</f>
        <v>577.29999999999995</v>
      </c>
      <c r="G149" s="19">
        <v>214.6</v>
      </c>
      <c r="H149" s="19">
        <v>214.6</v>
      </c>
    </row>
    <row r="150" spans="1:8" ht="33.4" customHeight="1" x14ac:dyDescent="0.2">
      <c r="A150" s="24" t="s">
        <v>273</v>
      </c>
      <c r="B150" s="25" t="s">
        <v>274</v>
      </c>
      <c r="C150" s="26"/>
      <c r="D150" s="25"/>
      <c r="E150" s="25"/>
      <c r="F150" s="19">
        <f>F151+F152</f>
        <v>40</v>
      </c>
      <c r="G150" s="19">
        <v>40</v>
      </c>
      <c r="H150" s="19">
        <v>40</v>
      </c>
    </row>
    <row r="151" spans="1:8" ht="117" customHeight="1" x14ac:dyDescent="0.2">
      <c r="A151" s="20" t="s">
        <v>275</v>
      </c>
      <c r="B151" s="21" t="s">
        <v>276</v>
      </c>
      <c r="C151" s="22" t="s">
        <v>64</v>
      </c>
      <c r="D151" s="21" t="s">
        <v>37</v>
      </c>
      <c r="E151" s="21" t="s">
        <v>224</v>
      </c>
      <c r="F151" s="23">
        <v>20</v>
      </c>
      <c r="G151" s="23">
        <v>20</v>
      </c>
      <c r="H151" s="23">
        <v>20</v>
      </c>
    </row>
    <row r="152" spans="1:8" ht="120" customHeight="1" x14ac:dyDescent="0.2">
      <c r="A152" s="20" t="s">
        <v>277</v>
      </c>
      <c r="B152" s="21" t="s">
        <v>278</v>
      </c>
      <c r="C152" s="22" t="s">
        <v>64</v>
      </c>
      <c r="D152" s="21" t="s">
        <v>279</v>
      </c>
      <c r="E152" s="21" t="s">
        <v>169</v>
      </c>
      <c r="F152" s="23">
        <v>20</v>
      </c>
      <c r="G152" s="23">
        <v>20</v>
      </c>
      <c r="H152" s="23">
        <v>20</v>
      </c>
    </row>
    <row r="153" spans="1:8" ht="33.4" customHeight="1" x14ac:dyDescent="0.2">
      <c r="A153" s="24" t="s">
        <v>280</v>
      </c>
      <c r="B153" s="25" t="s">
        <v>281</v>
      </c>
      <c r="C153" s="26"/>
      <c r="D153" s="25"/>
      <c r="E153" s="25"/>
      <c r="F153" s="19">
        <f>F154</f>
        <v>336.2</v>
      </c>
      <c r="G153" s="19">
        <v>3.3</v>
      </c>
      <c r="H153" s="19">
        <v>3.3</v>
      </c>
    </row>
    <row r="154" spans="1:8" ht="104.25" customHeight="1" x14ac:dyDescent="0.2">
      <c r="A154" s="20" t="s">
        <v>282</v>
      </c>
      <c r="B154" s="21" t="s">
        <v>283</v>
      </c>
      <c r="C154" s="22" t="s">
        <v>64</v>
      </c>
      <c r="D154" s="21" t="s">
        <v>37</v>
      </c>
      <c r="E154" s="21" t="s">
        <v>224</v>
      </c>
      <c r="F154" s="23">
        <v>336.2</v>
      </c>
      <c r="G154" s="23">
        <v>3.3</v>
      </c>
      <c r="H154" s="23">
        <v>3.3</v>
      </c>
    </row>
    <row r="155" spans="1:8" ht="33.4" customHeight="1" x14ac:dyDescent="0.2">
      <c r="A155" s="24" t="s">
        <v>284</v>
      </c>
      <c r="B155" s="25" t="s">
        <v>285</v>
      </c>
      <c r="C155" s="26"/>
      <c r="D155" s="25"/>
      <c r="E155" s="25"/>
      <c r="F155" s="19">
        <f>SUM(F156:F159)</f>
        <v>201.10000000000002</v>
      </c>
      <c r="G155" s="19">
        <v>171.3</v>
      </c>
      <c r="H155" s="19">
        <v>171.3</v>
      </c>
    </row>
    <row r="156" spans="1:8" ht="100.5" customHeight="1" x14ac:dyDescent="0.2">
      <c r="A156" s="20" t="s">
        <v>286</v>
      </c>
      <c r="B156" s="21" t="s">
        <v>287</v>
      </c>
      <c r="C156" s="22" t="s">
        <v>27</v>
      </c>
      <c r="D156" s="21" t="s">
        <v>221</v>
      </c>
      <c r="E156" s="21" t="s">
        <v>37</v>
      </c>
      <c r="F156" s="23">
        <v>40</v>
      </c>
      <c r="G156" s="23"/>
      <c r="H156" s="23"/>
    </row>
    <row r="157" spans="1:8" ht="120.75" customHeight="1" x14ac:dyDescent="0.2">
      <c r="A157" s="20" t="s">
        <v>288</v>
      </c>
      <c r="B157" s="21" t="s">
        <v>289</v>
      </c>
      <c r="C157" s="22" t="s">
        <v>27</v>
      </c>
      <c r="D157" s="21" t="s">
        <v>60</v>
      </c>
      <c r="E157" s="21" t="s">
        <v>60</v>
      </c>
      <c r="F157" s="23">
        <v>121.3</v>
      </c>
      <c r="G157" s="23">
        <v>121.3</v>
      </c>
      <c r="H157" s="23">
        <v>121.3</v>
      </c>
    </row>
    <row r="158" spans="1:8" ht="114" customHeight="1" x14ac:dyDescent="0.2">
      <c r="A158" s="20" t="s">
        <v>290</v>
      </c>
      <c r="B158" s="21" t="s">
        <v>291</v>
      </c>
      <c r="C158" s="22" t="s">
        <v>64</v>
      </c>
      <c r="D158" s="21" t="s">
        <v>60</v>
      </c>
      <c r="E158" s="21" t="s">
        <v>60</v>
      </c>
      <c r="F158" s="23">
        <v>19.899999999999999</v>
      </c>
      <c r="G158" s="23">
        <v>25</v>
      </c>
      <c r="H158" s="23">
        <v>25</v>
      </c>
    </row>
    <row r="159" spans="1:8" ht="132.75" customHeight="1" x14ac:dyDescent="0.2">
      <c r="A159" s="20" t="s">
        <v>292</v>
      </c>
      <c r="B159" s="21" t="s">
        <v>293</v>
      </c>
      <c r="C159" s="22" t="s">
        <v>64</v>
      </c>
      <c r="D159" s="21" t="s">
        <v>279</v>
      </c>
      <c r="E159" s="21" t="s">
        <v>169</v>
      </c>
      <c r="F159" s="23">
        <v>19.899999999999999</v>
      </c>
      <c r="G159" s="23">
        <v>25</v>
      </c>
      <c r="H159" s="23">
        <v>25</v>
      </c>
    </row>
    <row r="160" spans="1:8" ht="50.1" customHeight="1" x14ac:dyDescent="0.2">
      <c r="A160" s="24" t="s">
        <v>294</v>
      </c>
      <c r="B160" s="25" t="s">
        <v>295</v>
      </c>
      <c r="C160" s="26"/>
      <c r="D160" s="25"/>
      <c r="E160" s="25"/>
      <c r="F160" s="19">
        <f>F161+F163</f>
        <v>436.2</v>
      </c>
      <c r="G160" s="19">
        <v>300</v>
      </c>
      <c r="H160" s="19">
        <v>310</v>
      </c>
    </row>
    <row r="161" spans="1:8" ht="33.4" customHeight="1" x14ac:dyDescent="0.2">
      <c r="A161" s="24" t="s">
        <v>296</v>
      </c>
      <c r="B161" s="25" t="s">
        <v>297</v>
      </c>
      <c r="C161" s="26"/>
      <c r="D161" s="25"/>
      <c r="E161" s="25"/>
      <c r="F161" s="19">
        <f>F162</f>
        <v>53.2</v>
      </c>
      <c r="G161" s="19">
        <v>50</v>
      </c>
      <c r="H161" s="19">
        <v>50</v>
      </c>
    </row>
    <row r="162" spans="1:8" ht="102.75" customHeight="1" x14ac:dyDescent="0.2">
      <c r="A162" s="20" t="s">
        <v>298</v>
      </c>
      <c r="B162" s="21" t="s">
        <v>299</v>
      </c>
      <c r="C162" s="22" t="s">
        <v>64</v>
      </c>
      <c r="D162" s="21" t="s">
        <v>61</v>
      </c>
      <c r="E162" s="21" t="s">
        <v>28</v>
      </c>
      <c r="F162" s="23">
        <v>53.2</v>
      </c>
      <c r="G162" s="23">
        <v>50</v>
      </c>
      <c r="H162" s="23">
        <v>50</v>
      </c>
    </row>
    <row r="163" spans="1:8" ht="33.4" customHeight="1" x14ac:dyDescent="0.2">
      <c r="A163" s="24" t="s">
        <v>300</v>
      </c>
      <c r="B163" s="25" t="s">
        <v>301</v>
      </c>
      <c r="C163" s="26"/>
      <c r="D163" s="25"/>
      <c r="E163" s="25"/>
      <c r="F163" s="19">
        <f>F164</f>
        <v>383</v>
      </c>
      <c r="G163" s="19">
        <v>250</v>
      </c>
      <c r="H163" s="19">
        <v>260</v>
      </c>
    </row>
    <row r="164" spans="1:8" ht="150.75" customHeight="1" x14ac:dyDescent="0.2">
      <c r="A164" s="20" t="s">
        <v>302</v>
      </c>
      <c r="B164" s="21" t="s">
        <v>303</v>
      </c>
      <c r="C164" s="22" t="s">
        <v>64</v>
      </c>
      <c r="D164" s="21" t="s">
        <v>61</v>
      </c>
      <c r="E164" s="21" t="s">
        <v>28</v>
      </c>
      <c r="F164" s="23">
        <v>383</v>
      </c>
      <c r="G164" s="23">
        <v>250</v>
      </c>
      <c r="H164" s="23">
        <v>260</v>
      </c>
    </row>
    <row r="165" spans="1:8" ht="33.4" customHeight="1" x14ac:dyDescent="0.2">
      <c r="A165" s="24" t="s">
        <v>304</v>
      </c>
      <c r="B165" s="25" t="s">
        <v>305</v>
      </c>
      <c r="C165" s="26"/>
      <c r="D165" s="25"/>
      <c r="E165" s="25"/>
      <c r="F165" s="19">
        <f>F166+F180+F182</f>
        <v>78739.8</v>
      </c>
      <c r="G165" s="19">
        <v>85670.9</v>
      </c>
      <c r="H165" s="19">
        <v>91689.1</v>
      </c>
    </row>
    <row r="166" spans="1:8" ht="33.4" customHeight="1" x14ac:dyDescent="0.2">
      <c r="A166" s="24" t="s">
        <v>306</v>
      </c>
      <c r="B166" s="25" t="s">
        <v>307</v>
      </c>
      <c r="C166" s="26"/>
      <c r="D166" s="25"/>
      <c r="E166" s="25"/>
      <c r="F166" s="19">
        <f>SUM(F167:F179)</f>
        <v>75689.2</v>
      </c>
      <c r="G166" s="19">
        <v>82606.600000000006</v>
      </c>
      <c r="H166" s="19">
        <v>88519.1</v>
      </c>
    </row>
    <row r="167" spans="1:8" ht="74.25" customHeight="1" x14ac:dyDescent="0.2">
      <c r="A167" s="27" t="s">
        <v>308</v>
      </c>
      <c r="B167" s="21" t="s">
        <v>309</v>
      </c>
      <c r="C167" s="22" t="s">
        <v>27</v>
      </c>
      <c r="D167" s="21" t="s">
        <v>60</v>
      </c>
      <c r="E167" s="21" t="s">
        <v>61</v>
      </c>
      <c r="F167" s="23">
        <v>20952.7</v>
      </c>
      <c r="G167" s="23">
        <v>19999.099999999999</v>
      </c>
      <c r="H167" s="23">
        <v>20767.5</v>
      </c>
    </row>
    <row r="168" spans="1:8" ht="83.65" customHeight="1" x14ac:dyDescent="0.2">
      <c r="A168" s="27" t="s">
        <v>308</v>
      </c>
      <c r="B168" s="21" t="s">
        <v>309</v>
      </c>
      <c r="C168" s="22" t="s">
        <v>27</v>
      </c>
      <c r="D168" s="21" t="s">
        <v>221</v>
      </c>
      <c r="E168" s="21" t="s">
        <v>37</v>
      </c>
      <c r="F168" s="23">
        <v>24378.2</v>
      </c>
      <c r="G168" s="23">
        <v>20696.5</v>
      </c>
      <c r="H168" s="23">
        <v>21025.1</v>
      </c>
    </row>
    <row r="169" spans="1:8" ht="66.95" customHeight="1" x14ac:dyDescent="0.2">
      <c r="A169" s="27" t="s">
        <v>310</v>
      </c>
      <c r="B169" s="21" t="s">
        <v>311</v>
      </c>
      <c r="C169" s="22" t="s">
        <v>312</v>
      </c>
      <c r="D169" s="21" t="s">
        <v>221</v>
      </c>
      <c r="E169" s="21" t="s">
        <v>37</v>
      </c>
      <c r="F169" s="23">
        <v>17.3</v>
      </c>
      <c r="G169" s="23"/>
      <c r="H169" s="23"/>
    </row>
    <row r="170" spans="1:8" ht="33.4" customHeight="1" x14ac:dyDescent="0.2">
      <c r="A170" s="27" t="s">
        <v>313</v>
      </c>
      <c r="B170" s="21" t="s">
        <v>314</v>
      </c>
      <c r="C170" s="22" t="s">
        <v>258</v>
      </c>
      <c r="D170" s="21" t="s">
        <v>221</v>
      </c>
      <c r="E170" s="21" t="s">
        <v>37</v>
      </c>
      <c r="F170" s="23">
        <f>15256-2463.2</f>
        <v>12792.8</v>
      </c>
      <c r="G170" s="23">
        <v>17054.099999999999</v>
      </c>
      <c r="H170" s="23">
        <v>20049.8</v>
      </c>
    </row>
    <row r="171" spans="1:8" ht="100.15" customHeight="1" x14ac:dyDescent="0.2">
      <c r="A171" s="20" t="s">
        <v>315</v>
      </c>
      <c r="B171" s="21" t="s">
        <v>316</v>
      </c>
      <c r="C171" s="22" t="s">
        <v>27</v>
      </c>
      <c r="D171" s="21" t="s">
        <v>221</v>
      </c>
      <c r="E171" s="21" t="s">
        <v>37</v>
      </c>
      <c r="F171" s="23">
        <v>12.2</v>
      </c>
      <c r="G171" s="23">
        <v>12.2</v>
      </c>
      <c r="H171" s="23">
        <v>12.2</v>
      </c>
    </row>
    <row r="172" spans="1:8" ht="69" customHeight="1" x14ac:dyDescent="0.2">
      <c r="A172" s="15" t="s">
        <v>540</v>
      </c>
      <c r="B172" s="16" t="s">
        <v>539</v>
      </c>
      <c r="C172" s="17">
        <v>610</v>
      </c>
      <c r="D172" s="16" t="s">
        <v>221</v>
      </c>
      <c r="E172" s="16" t="s">
        <v>37</v>
      </c>
      <c r="F172" s="18">
        <v>50</v>
      </c>
      <c r="G172" s="18"/>
      <c r="H172" s="18"/>
    </row>
    <row r="173" spans="1:8" ht="83.65" customHeight="1" x14ac:dyDescent="0.2">
      <c r="A173" s="20" t="s">
        <v>317</v>
      </c>
      <c r="B173" s="21" t="s">
        <v>318</v>
      </c>
      <c r="C173" s="22" t="s">
        <v>258</v>
      </c>
      <c r="D173" s="21" t="s">
        <v>221</v>
      </c>
      <c r="E173" s="21" t="s">
        <v>37</v>
      </c>
      <c r="F173" s="23">
        <v>171.5</v>
      </c>
      <c r="G173" s="23"/>
      <c r="H173" s="23"/>
    </row>
    <row r="174" spans="1:8" ht="66.95" customHeight="1" x14ac:dyDescent="0.2">
      <c r="A174" s="27" t="s">
        <v>319</v>
      </c>
      <c r="B174" s="21" t="s">
        <v>320</v>
      </c>
      <c r="C174" s="22" t="s">
        <v>27</v>
      </c>
      <c r="D174" s="21" t="s">
        <v>221</v>
      </c>
      <c r="E174" s="21" t="s">
        <v>37</v>
      </c>
      <c r="F174" s="23"/>
      <c r="G174" s="23">
        <v>559.70000000000005</v>
      </c>
      <c r="H174" s="23">
        <v>504.3</v>
      </c>
    </row>
    <row r="175" spans="1:8" ht="83.65" customHeight="1" x14ac:dyDescent="0.2">
      <c r="A175" s="27" t="s">
        <v>321</v>
      </c>
      <c r="B175" s="21" t="s">
        <v>322</v>
      </c>
      <c r="C175" s="22" t="s">
        <v>27</v>
      </c>
      <c r="D175" s="21" t="s">
        <v>221</v>
      </c>
      <c r="E175" s="21" t="s">
        <v>37</v>
      </c>
      <c r="F175" s="23">
        <f>16991.1-1461.1</f>
        <v>15529.999999999998</v>
      </c>
      <c r="G175" s="23">
        <v>18993.5</v>
      </c>
      <c r="H175" s="23">
        <v>22278.9</v>
      </c>
    </row>
    <row r="176" spans="1:8" ht="66.95" customHeight="1" x14ac:dyDescent="0.2">
      <c r="A176" s="27" t="s">
        <v>323</v>
      </c>
      <c r="B176" s="21" t="s">
        <v>324</v>
      </c>
      <c r="C176" s="22" t="s">
        <v>27</v>
      </c>
      <c r="D176" s="21" t="s">
        <v>221</v>
      </c>
      <c r="E176" s="21" t="s">
        <v>37</v>
      </c>
      <c r="F176" s="23">
        <v>4.8</v>
      </c>
      <c r="G176" s="23">
        <v>2219.1999999999998</v>
      </c>
      <c r="H176" s="23">
        <v>17.899999999999999</v>
      </c>
    </row>
    <row r="177" spans="1:8" ht="83.65" customHeight="1" x14ac:dyDescent="0.2">
      <c r="A177" s="27" t="s">
        <v>325</v>
      </c>
      <c r="B177" s="21" t="s">
        <v>326</v>
      </c>
      <c r="C177" s="22" t="s">
        <v>27</v>
      </c>
      <c r="D177" s="21" t="s">
        <v>60</v>
      </c>
      <c r="E177" s="21" t="s">
        <v>61</v>
      </c>
      <c r="F177" s="23"/>
      <c r="G177" s="23">
        <v>494.7</v>
      </c>
      <c r="H177" s="23">
        <v>506.9</v>
      </c>
    </row>
    <row r="178" spans="1:8" ht="83.65" customHeight="1" x14ac:dyDescent="0.2">
      <c r="A178" s="27" t="s">
        <v>327</v>
      </c>
      <c r="B178" s="21" t="s">
        <v>328</v>
      </c>
      <c r="C178" s="22" t="s">
        <v>27</v>
      </c>
      <c r="D178" s="21" t="s">
        <v>221</v>
      </c>
      <c r="E178" s="21" t="s">
        <v>37</v>
      </c>
      <c r="F178" s="23">
        <v>205.4</v>
      </c>
      <c r="G178" s="23">
        <v>209.5</v>
      </c>
      <c r="H178" s="23">
        <v>10.1</v>
      </c>
    </row>
    <row r="179" spans="1:8" ht="83.65" customHeight="1" x14ac:dyDescent="0.2">
      <c r="A179" s="20" t="s">
        <v>329</v>
      </c>
      <c r="B179" s="21" t="s">
        <v>330</v>
      </c>
      <c r="C179" s="22" t="s">
        <v>27</v>
      </c>
      <c r="D179" s="21" t="s">
        <v>60</v>
      </c>
      <c r="E179" s="21" t="s">
        <v>61</v>
      </c>
      <c r="F179" s="23">
        <v>1574.3</v>
      </c>
      <c r="G179" s="23">
        <v>2368.1</v>
      </c>
      <c r="H179" s="23">
        <v>3346.4</v>
      </c>
    </row>
    <row r="180" spans="1:8" ht="33.4" customHeight="1" x14ac:dyDescent="0.2">
      <c r="A180" s="24" t="s">
        <v>331</v>
      </c>
      <c r="B180" s="25" t="s">
        <v>332</v>
      </c>
      <c r="C180" s="26"/>
      <c r="D180" s="25"/>
      <c r="E180" s="25"/>
      <c r="F180" s="19">
        <f>F181</f>
        <v>50</v>
      </c>
      <c r="G180" s="19">
        <v>50</v>
      </c>
      <c r="H180" s="19">
        <v>50</v>
      </c>
    </row>
    <row r="181" spans="1:8" ht="100.15" customHeight="1" x14ac:dyDescent="0.2">
      <c r="A181" s="20" t="s">
        <v>333</v>
      </c>
      <c r="B181" s="21" t="s">
        <v>334</v>
      </c>
      <c r="C181" s="22" t="s">
        <v>64</v>
      </c>
      <c r="D181" s="21" t="s">
        <v>169</v>
      </c>
      <c r="E181" s="21" t="s">
        <v>279</v>
      </c>
      <c r="F181" s="23">
        <v>50</v>
      </c>
      <c r="G181" s="23">
        <v>50</v>
      </c>
      <c r="H181" s="23">
        <v>50</v>
      </c>
    </row>
    <row r="182" spans="1:8" ht="33.4" customHeight="1" x14ac:dyDescent="0.2">
      <c r="A182" s="24" t="s">
        <v>335</v>
      </c>
      <c r="B182" s="25" t="s">
        <v>336</v>
      </c>
      <c r="C182" s="26"/>
      <c r="D182" s="25"/>
      <c r="E182" s="25"/>
      <c r="F182" s="19">
        <f>F183+F184+F185+F186</f>
        <v>3000.6</v>
      </c>
      <c r="G182" s="19">
        <v>3014.3</v>
      </c>
      <c r="H182" s="19">
        <v>3120</v>
      </c>
    </row>
    <row r="183" spans="1:8" ht="100.15" customHeight="1" x14ac:dyDescent="0.2">
      <c r="A183" s="20" t="s">
        <v>337</v>
      </c>
      <c r="B183" s="21" t="s">
        <v>338</v>
      </c>
      <c r="C183" s="22" t="s">
        <v>87</v>
      </c>
      <c r="D183" s="21" t="s">
        <v>221</v>
      </c>
      <c r="E183" s="21" t="s">
        <v>169</v>
      </c>
      <c r="F183" s="23">
        <v>2480.5</v>
      </c>
      <c r="G183" s="23">
        <v>2619</v>
      </c>
      <c r="H183" s="23">
        <v>2723.3</v>
      </c>
    </row>
    <row r="184" spans="1:8" ht="100.15" customHeight="1" x14ac:dyDescent="0.2">
      <c r="A184" s="20" t="s">
        <v>339</v>
      </c>
      <c r="B184" s="21" t="s">
        <v>340</v>
      </c>
      <c r="C184" s="22" t="s">
        <v>87</v>
      </c>
      <c r="D184" s="21" t="s">
        <v>221</v>
      </c>
      <c r="E184" s="21" t="s">
        <v>169</v>
      </c>
      <c r="F184" s="23">
        <v>5</v>
      </c>
      <c r="G184" s="23">
        <v>62.5</v>
      </c>
      <c r="H184" s="23">
        <v>62.5</v>
      </c>
    </row>
    <row r="185" spans="1:8" ht="100.15" customHeight="1" x14ac:dyDescent="0.2">
      <c r="A185" s="20" t="s">
        <v>341</v>
      </c>
      <c r="B185" s="21" t="s">
        <v>340</v>
      </c>
      <c r="C185" s="22" t="s">
        <v>64</v>
      </c>
      <c r="D185" s="21" t="s">
        <v>221</v>
      </c>
      <c r="E185" s="21" t="s">
        <v>169</v>
      </c>
      <c r="F185" s="23">
        <v>510.7</v>
      </c>
      <c r="G185" s="23">
        <v>331.9</v>
      </c>
      <c r="H185" s="23">
        <v>333.3</v>
      </c>
    </row>
    <row r="186" spans="1:8" ht="83.65" customHeight="1" x14ac:dyDescent="0.2">
      <c r="A186" s="27" t="s">
        <v>342</v>
      </c>
      <c r="B186" s="21" t="s">
        <v>343</v>
      </c>
      <c r="C186" s="22" t="s">
        <v>98</v>
      </c>
      <c r="D186" s="21" t="s">
        <v>221</v>
      </c>
      <c r="E186" s="21" t="s">
        <v>169</v>
      </c>
      <c r="F186" s="23">
        <v>4.4000000000000004</v>
      </c>
      <c r="G186" s="23">
        <v>0.9</v>
      </c>
      <c r="H186" s="23">
        <v>0.9</v>
      </c>
    </row>
    <row r="187" spans="1:8" ht="33.4" customHeight="1" x14ac:dyDescent="0.2">
      <c r="A187" s="24" t="s">
        <v>344</v>
      </c>
      <c r="B187" s="25" t="s">
        <v>345</v>
      </c>
      <c r="C187" s="26"/>
      <c r="D187" s="25"/>
      <c r="E187" s="25"/>
      <c r="F187" s="19">
        <f>F188+F190</f>
        <v>574.70000000000005</v>
      </c>
      <c r="G187" s="19">
        <v>366.6</v>
      </c>
      <c r="H187" s="19">
        <v>389.3</v>
      </c>
    </row>
    <row r="188" spans="1:8" ht="33.4" customHeight="1" x14ac:dyDescent="0.2">
      <c r="A188" s="24" t="s">
        <v>346</v>
      </c>
      <c r="B188" s="25" t="s">
        <v>347</v>
      </c>
      <c r="C188" s="26"/>
      <c r="D188" s="25"/>
      <c r="E188" s="25"/>
      <c r="F188" s="19">
        <f>F189</f>
        <v>50</v>
      </c>
      <c r="G188" s="19">
        <v>50</v>
      </c>
      <c r="H188" s="19">
        <v>60</v>
      </c>
    </row>
    <row r="189" spans="1:8" ht="100.15" customHeight="1" x14ac:dyDescent="0.2">
      <c r="A189" s="20" t="s">
        <v>348</v>
      </c>
      <c r="B189" s="21" t="s">
        <v>349</v>
      </c>
      <c r="C189" s="22" t="s">
        <v>64</v>
      </c>
      <c r="D189" s="21" t="s">
        <v>154</v>
      </c>
      <c r="E189" s="21" t="s">
        <v>248</v>
      </c>
      <c r="F189" s="23">
        <v>50</v>
      </c>
      <c r="G189" s="23">
        <v>50</v>
      </c>
      <c r="H189" s="23">
        <v>60</v>
      </c>
    </row>
    <row r="190" spans="1:8" ht="33.4" customHeight="1" x14ac:dyDescent="0.2">
      <c r="A190" s="24" t="s">
        <v>350</v>
      </c>
      <c r="B190" s="25" t="s">
        <v>351</v>
      </c>
      <c r="C190" s="26"/>
      <c r="D190" s="25"/>
      <c r="E190" s="25"/>
      <c r="F190" s="19">
        <f>F191</f>
        <v>524.70000000000005</v>
      </c>
      <c r="G190" s="19">
        <v>316.60000000000002</v>
      </c>
      <c r="H190" s="19">
        <v>329.3</v>
      </c>
    </row>
    <row r="191" spans="1:8" ht="133.69999999999999" customHeight="1" x14ac:dyDescent="0.2">
      <c r="A191" s="20" t="s">
        <v>352</v>
      </c>
      <c r="B191" s="21" t="s">
        <v>353</v>
      </c>
      <c r="C191" s="22" t="s">
        <v>64</v>
      </c>
      <c r="D191" s="21" t="s">
        <v>154</v>
      </c>
      <c r="E191" s="21" t="s">
        <v>29</v>
      </c>
      <c r="F191" s="23">
        <v>524.70000000000005</v>
      </c>
      <c r="G191" s="23">
        <v>316.60000000000002</v>
      </c>
      <c r="H191" s="23">
        <v>329.3</v>
      </c>
    </row>
    <row r="192" spans="1:8" ht="33.4" customHeight="1" x14ac:dyDescent="0.2">
      <c r="A192" s="24" t="s">
        <v>354</v>
      </c>
      <c r="B192" s="25" t="s">
        <v>355</v>
      </c>
      <c r="C192" s="26"/>
      <c r="D192" s="25"/>
      <c r="E192" s="25"/>
      <c r="F192" s="19">
        <f>F193</f>
        <v>538</v>
      </c>
      <c r="G192" s="19">
        <v>540</v>
      </c>
      <c r="H192" s="19">
        <v>540</v>
      </c>
    </row>
    <row r="193" spans="1:8" ht="33.4" customHeight="1" x14ac:dyDescent="0.2">
      <c r="A193" s="24" t="s">
        <v>356</v>
      </c>
      <c r="B193" s="25" t="s">
        <v>357</v>
      </c>
      <c r="C193" s="26"/>
      <c r="D193" s="25"/>
      <c r="E193" s="25"/>
      <c r="F193" s="19">
        <f>F194+F195</f>
        <v>538</v>
      </c>
      <c r="G193" s="19">
        <v>540</v>
      </c>
      <c r="H193" s="19">
        <v>540</v>
      </c>
    </row>
    <row r="194" spans="1:8" ht="83.65" customHeight="1" x14ac:dyDescent="0.2">
      <c r="A194" s="20" t="s">
        <v>358</v>
      </c>
      <c r="B194" s="21" t="s">
        <v>359</v>
      </c>
      <c r="C194" s="22" t="s">
        <v>87</v>
      </c>
      <c r="D194" s="21" t="s">
        <v>360</v>
      </c>
      <c r="E194" s="21" t="s">
        <v>37</v>
      </c>
      <c r="F194" s="23">
        <v>278</v>
      </c>
      <c r="G194" s="23">
        <v>390</v>
      </c>
      <c r="H194" s="23">
        <v>390</v>
      </c>
    </row>
    <row r="195" spans="1:8" ht="100.15" customHeight="1" x14ac:dyDescent="0.2">
      <c r="A195" s="20" t="s">
        <v>361</v>
      </c>
      <c r="B195" s="21" t="s">
        <v>359</v>
      </c>
      <c r="C195" s="22" t="s">
        <v>64</v>
      </c>
      <c r="D195" s="21" t="s">
        <v>360</v>
      </c>
      <c r="E195" s="21" t="s">
        <v>37</v>
      </c>
      <c r="F195" s="23">
        <v>260</v>
      </c>
      <c r="G195" s="23">
        <v>150</v>
      </c>
      <c r="H195" s="23">
        <v>150</v>
      </c>
    </row>
    <row r="196" spans="1:8" ht="33.4" customHeight="1" x14ac:dyDescent="0.2">
      <c r="A196" s="24" t="s">
        <v>362</v>
      </c>
      <c r="B196" s="25" t="s">
        <v>363</v>
      </c>
      <c r="C196" s="26"/>
      <c r="D196" s="25"/>
      <c r="E196" s="25"/>
      <c r="F196" s="19">
        <f>F197</f>
        <v>92</v>
      </c>
      <c r="G196" s="19">
        <v>92</v>
      </c>
      <c r="H196" s="19">
        <v>92</v>
      </c>
    </row>
    <row r="197" spans="1:8" ht="33.4" customHeight="1" x14ac:dyDescent="0.2">
      <c r="A197" s="24" t="s">
        <v>364</v>
      </c>
      <c r="B197" s="25" t="s">
        <v>365</v>
      </c>
      <c r="C197" s="26"/>
      <c r="D197" s="25"/>
      <c r="E197" s="25"/>
      <c r="F197" s="19">
        <f>F198</f>
        <v>92</v>
      </c>
      <c r="G197" s="19">
        <v>92</v>
      </c>
      <c r="H197" s="19">
        <v>92</v>
      </c>
    </row>
    <row r="198" spans="1:8" ht="117" customHeight="1" x14ac:dyDescent="0.2">
      <c r="A198" s="20" t="s">
        <v>366</v>
      </c>
      <c r="B198" s="21" t="s">
        <v>367</v>
      </c>
      <c r="C198" s="22" t="s">
        <v>64</v>
      </c>
      <c r="D198" s="21" t="s">
        <v>169</v>
      </c>
      <c r="E198" s="21" t="s">
        <v>279</v>
      </c>
      <c r="F198" s="23">
        <v>92</v>
      </c>
      <c r="G198" s="23">
        <v>92</v>
      </c>
      <c r="H198" s="23">
        <v>92</v>
      </c>
    </row>
    <row r="199" spans="1:8" ht="33.4" customHeight="1" x14ac:dyDescent="0.2">
      <c r="A199" s="24" t="s">
        <v>368</v>
      </c>
      <c r="B199" s="25" t="s">
        <v>369</v>
      </c>
      <c r="C199" s="26"/>
      <c r="D199" s="25"/>
      <c r="E199" s="25"/>
      <c r="F199" s="19">
        <f>F200</f>
        <v>6281.5</v>
      </c>
      <c r="G199" s="19">
        <v>5591.1</v>
      </c>
      <c r="H199" s="19">
        <v>5703.6</v>
      </c>
    </row>
    <row r="200" spans="1:8" ht="50.1" customHeight="1" x14ac:dyDescent="0.2">
      <c r="A200" s="24" t="s">
        <v>370</v>
      </c>
      <c r="B200" s="25" t="s">
        <v>371</v>
      </c>
      <c r="C200" s="26"/>
      <c r="D200" s="25"/>
      <c r="E200" s="25"/>
      <c r="F200" s="19">
        <f>F201+F202+F203</f>
        <v>6281.5</v>
      </c>
      <c r="G200" s="19">
        <v>5591.1</v>
      </c>
      <c r="H200" s="19">
        <v>5703.6</v>
      </c>
    </row>
    <row r="201" spans="1:8" ht="100.5" customHeight="1" x14ac:dyDescent="0.2">
      <c r="A201" s="20" t="s">
        <v>372</v>
      </c>
      <c r="B201" s="21" t="s">
        <v>373</v>
      </c>
      <c r="C201" s="22" t="s">
        <v>93</v>
      </c>
      <c r="D201" s="21" t="s">
        <v>37</v>
      </c>
      <c r="E201" s="21" t="s">
        <v>224</v>
      </c>
      <c r="F201" s="23">
        <v>6147</v>
      </c>
      <c r="G201" s="23">
        <v>5456.6</v>
      </c>
      <c r="H201" s="23">
        <v>5565.8</v>
      </c>
    </row>
    <row r="202" spans="1:8" ht="104.25" customHeight="1" x14ac:dyDescent="0.2">
      <c r="A202" s="20" t="s">
        <v>374</v>
      </c>
      <c r="B202" s="21" t="s">
        <v>375</v>
      </c>
      <c r="C202" s="22" t="s">
        <v>93</v>
      </c>
      <c r="D202" s="21" t="s">
        <v>37</v>
      </c>
      <c r="E202" s="21" t="s">
        <v>224</v>
      </c>
      <c r="F202" s="23">
        <v>37.200000000000003</v>
      </c>
      <c r="G202" s="23">
        <v>37.200000000000003</v>
      </c>
      <c r="H202" s="23">
        <v>38</v>
      </c>
    </row>
    <row r="203" spans="1:8" ht="117" customHeight="1" x14ac:dyDescent="0.2">
      <c r="A203" s="20" t="s">
        <v>376</v>
      </c>
      <c r="B203" s="21" t="s">
        <v>377</v>
      </c>
      <c r="C203" s="22" t="s">
        <v>93</v>
      </c>
      <c r="D203" s="21" t="s">
        <v>37</v>
      </c>
      <c r="E203" s="21" t="s">
        <v>224</v>
      </c>
      <c r="F203" s="23">
        <v>97.3</v>
      </c>
      <c r="G203" s="23">
        <v>97.3</v>
      </c>
      <c r="H203" s="23">
        <v>99.8</v>
      </c>
    </row>
    <row r="204" spans="1:8" ht="33.4" customHeight="1" x14ac:dyDescent="0.2">
      <c r="A204" s="24" t="s">
        <v>378</v>
      </c>
      <c r="B204" s="25" t="s">
        <v>379</v>
      </c>
      <c r="C204" s="26"/>
      <c r="D204" s="25"/>
      <c r="E204" s="25"/>
      <c r="F204" s="19">
        <f>F205</f>
        <v>40323.899999999994</v>
      </c>
      <c r="G204" s="19">
        <v>15414.7</v>
      </c>
      <c r="H204" s="19">
        <v>15994.1</v>
      </c>
    </row>
    <row r="205" spans="1:8" ht="33.4" customHeight="1" x14ac:dyDescent="0.2">
      <c r="A205" s="24" t="s">
        <v>380</v>
      </c>
      <c r="B205" s="25" t="s">
        <v>381</v>
      </c>
      <c r="C205" s="26"/>
      <c r="D205" s="25"/>
      <c r="E205" s="25"/>
      <c r="F205" s="19">
        <f>SUM(F206:F212)</f>
        <v>40323.899999999994</v>
      </c>
      <c r="G205" s="19">
        <v>15414.7</v>
      </c>
      <c r="H205" s="19">
        <v>15994.1</v>
      </c>
    </row>
    <row r="206" spans="1:8" ht="102.75" customHeight="1" x14ac:dyDescent="0.2">
      <c r="A206" s="20" t="s">
        <v>382</v>
      </c>
      <c r="B206" s="21" t="s">
        <v>383</v>
      </c>
      <c r="C206" s="22" t="s">
        <v>64</v>
      </c>
      <c r="D206" s="21" t="s">
        <v>169</v>
      </c>
      <c r="E206" s="21" t="s">
        <v>28</v>
      </c>
      <c r="F206" s="23">
        <v>10082</v>
      </c>
      <c r="G206" s="23">
        <v>9969.5</v>
      </c>
      <c r="H206" s="23">
        <v>9109.7000000000007</v>
      </c>
    </row>
    <row r="207" spans="1:8" ht="100.15" customHeight="1" x14ac:dyDescent="0.2">
      <c r="A207" s="20" t="s">
        <v>384</v>
      </c>
      <c r="B207" s="21" t="s">
        <v>385</v>
      </c>
      <c r="C207" s="22" t="s">
        <v>258</v>
      </c>
      <c r="D207" s="21" t="s">
        <v>169</v>
      </c>
      <c r="E207" s="21" t="s">
        <v>28</v>
      </c>
      <c r="F207" s="23">
        <v>781.5</v>
      </c>
      <c r="G207" s="23">
        <v>781.5</v>
      </c>
      <c r="H207" s="23">
        <v>781.5</v>
      </c>
    </row>
    <row r="208" spans="1:8" ht="100.15" customHeight="1" x14ac:dyDescent="0.2">
      <c r="A208" s="20" t="s">
        <v>386</v>
      </c>
      <c r="B208" s="21" t="s">
        <v>387</v>
      </c>
      <c r="C208" s="22" t="s">
        <v>64</v>
      </c>
      <c r="D208" s="21" t="s">
        <v>169</v>
      </c>
      <c r="E208" s="21" t="s">
        <v>28</v>
      </c>
      <c r="F208" s="23"/>
      <c r="G208" s="23">
        <v>684.8</v>
      </c>
      <c r="H208" s="23"/>
    </row>
    <row r="209" spans="1:8" ht="83.65" customHeight="1" x14ac:dyDescent="0.2">
      <c r="A209" s="20" t="s">
        <v>388</v>
      </c>
      <c r="B209" s="21" t="s">
        <v>389</v>
      </c>
      <c r="C209" s="22" t="s">
        <v>32</v>
      </c>
      <c r="D209" s="21" t="s">
        <v>169</v>
      </c>
      <c r="E209" s="21" t="s">
        <v>28</v>
      </c>
      <c r="F209" s="23"/>
      <c r="G209" s="23"/>
      <c r="H209" s="23">
        <v>2008.3</v>
      </c>
    </row>
    <row r="210" spans="1:8" ht="117" customHeight="1" x14ac:dyDescent="0.2">
      <c r="A210" s="20" t="s">
        <v>390</v>
      </c>
      <c r="B210" s="21" t="s">
        <v>391</v>
      </c>
      <c r="C210" s="22" t="s">
        <v>32</v>
      </c>
      <c r="D210" s="21" t="s">
        <v>169</v>
      </c>
      <c r="E210" s="21" t="s">
        <v>28</v>
      </c>
      <c r="F210" s="23">
        <v>23867</v>
      </c>
      <c r="G210" s="23"/>
      <c r="H210" s="23"/>
    </row>
    <row r="211" spans="1:8" ht="117" customHeight="1" x14ac:dyDescent="0.2">
      <c r="A211" s="20" t="s">
        <v>392</v>
      </c>
      <c r="B211" s="21" t="s">
        <v>393</v>
      </c>
      <c r="C211" s="22" t="s">
        <v>32</v>
      </c>
      <c r="D211" s="21" t="s">
        <v>169</v>
      </c>
      <c r="E211" s="21" t="s">
        <v>28</v>
      </c>
      <c r="F211" s="23">
        <v>1843.2</v>
      </c>
      <c r="G211" s="23"/>
      <c r="H211" s="23"/>
    </row>
    <row r="212" spans="1:8" ht="100.15" customHeight="1" x14ac:dyDescent="0.2">
      <c r="A212" s="20" t="s">
        <v>394</v>
      </c>
      <c r="B212" s="21" t="s">
        <v>395</v>
      </c>
      <c r="C212" s="22" t="s">
        <v>64</v>
      </c>
      <c r="D212" s="21" t="s">
        <v>169</v>
      </c>
      <c r="E212" s="21" t="s">
        <v>28</v>
      </c>
      <c r="F212" s="23">
        <v>3750.2</v>
      </c>
      <c r="G212" s="23">
        <v>3978.9</v>
      </c>
      <c r="H212" s="23">
        <v>4094.6</v>
      </c>
    </row>
    <row r="213" spans="1:8" ht="50.1" customHeight="1" x14ac:dyDescent="0.2">
      <c r="A213" s="24" t="s">
        <v>396</v>
      </c>
      <c r="B213" s="25" t="s">
        <v>397</v>
      </c>
      <c r="C213" s="26"/>
      <c r="D213" s="25"/>
      <c r="E213" s="25"/>
      <c r="F213" s="19">
        <f>F214+F217+F220</f>
        <v>9084.6</v>
      </c>
      <c r="G213" s="19">
        <v>1560.1</v>
      </c>
      <c r="H213" s="19">
        <v>1595.7</v>
      </c>
    </row>
    <row r="214" spans="1:8" ht="50.1" customHeight="1" x14ac:dyDescent="0.2">
      <c r="A214" s="24" t="s">
        <v>398</v>
      </c>
      <c r="B214" s="25" t="s">
        <v>399</v>
      </c>
      <c r="C214" s="26"/>
      <c r="D214" s="25"/>
      <c r="E214" s="25"/>
      <c r="F214" s="19">
        <f>F215+F216</f>
        <v>270</v>
      </c>
      <c r="G214" s="19">
        <v>200</v>
      </c>
      <c r="H214" s="19">
        <v>200</v>
      </c>
    </row>
    <row r="215" spans="1:8" ht="150.4" customHeight="1" x14ac:dyDescent="0.2">
      <c r="A215" s="20" t="s">
        <v>400</v>
      </c>
      <c r="B215" s="21" t="s">
        <v>401</v>
      </c>
      <c r="C215" s="22" t="s">
        <v>125</v>
      </c>
      <c r="D215" s="21" t="s">
        <v>123</v>
      </c>
      <c r="E215" s="21" t="s">
        <v>61</v>
      </c>
      <c r="F215" s="23">
        <v>60</v>
      </c>
      <c r="G215" s="23">
        <v>60</v>
      </c>
      <c r="H215" s="23">
        <v>60</v>
      </c>
    </row>
    <row r="216" spans="1:8" ht="150.4" customHeight="1" x14ac:dyDescent="0.2">
      <c r="A216" s="20" t="s">
        <v>402</v>
      </c>
      <c r="B216" s="21" t="s">
        <v>403</v>
      </c>
      <c r="C216" s="22" t="s">
        <v>125</v>
      </c>
      <c r="D216" s="21" t="s">
        <v>123</v>
      </c>
      <c r="E216" s="21" t="s">
        <v>61</v>
      </c>
      <c r="F216" s="23">
        <v>210</v>
      </c>
      <c r="G216" s="23">
        <v>140</v>
      </c>
      <c r="H216" s="23">
        <v>140</v>
      </c>
    </row>
    <row r="217" spans="1:8" ht="66.95" customHeight="1" x14ac:dyDescent="0.2">
      <c r="A217" s="24" t="s">
        <v>404</v>
      </c>
      <c r="B217" s="25" t="s">
        <v>405</v>
      </c>
      <c r="C217" s="26"/>
      <c r="D217" s="25"/>
      <c r="E217" s="25"/>
      <c r="F217" s="19">
        <f>F218+F219</f>
        <v>1360.1</v>
      </c>
      <c r="G217" s="19">
        <v>1360.1</v>
      </c>
      <c r="H217" s="19">
        <v>1395.7</v>
      </c>
    </row>
    <row r="218" spans="1:8" ht="166.5" customHeight="1" x14ac:dyDescent="0.2">
      <c r="A218" s="20" t="s">
        <v>406</v>
      </c>
      <c r="B218" s="21" t="s">
        <v>407</v>
      </c>
      <c r="C218" s="22" t="s">
        <v>87</v>
      </c>
      <c r="D218" s="21" t="s">
        <v>169</v>
      </c>
      <c r="E218" s="21" t="s">
        <v>248</v>
      </c>
      <c r="F218" s="23">
        <v>1297.5999999999999</v>
      </c>
      <c r="G218" s="23">
        <v>1297.5999999999999</v>
      </c>
      <c r="H218" s="23">
        <v>1333.2</v>
      </c>
    </row>
    <row r="219" spans="1:8" ht="200.65" customHeight="1" x14ac:dyDescent="0.2">
      <c r="A219" s="20" t="s">
        <v>408</v>
      </c>
      <c r="B219" s="21" t="s">
        <v>407</v>
      </c>
      <c r="C219" s="22" t="s">
        <v>64</v>
      </c>
      <c r="D219" s="21" t="s">
        <v>169</v>
      </c>
      <c r="E219" s="21" t="s">
        <v>248</v>
      </c>
      <c r="F219" s="23">
        <v>62.5</v>
      </c>
      <c r="G219" s="23">
        <v>62.5</v>
      </c>
      <c r="H219" s="23">
        <v>62.5</v>
      </c>
    </row>
    <row r="220" spans="1:8" ht="33.4" customHeight="1" x14ac:dyDescent="0.2">
      <c r="A220" s="24" t="s">
        <v>409</v>
      </c>
      <c r="B220" s="25" t="s">
        <v>410</v>
      </c>
      <c r="C220" s="26"/>
      <c r="D220" s="25"/>
      <c r="E220" s="25"/>
      <c r="F220" s="19">
        <f>F221</f>
        <v>7454.5</v>
      </c>
      <c r="G220" s="19"/>
      <c r="H220" s="19"/>
    </row>
    <row r="221" spans="1:8" ht="182.25" customHeight="1" x14ac:dyDescent="0.2">
      <c r="A221" s="20" t="s">
        <v>411</v>
      </c>
      <c r="B221" s="21" t="s">
        <v>412</v>
      </c>
      <c r="C221" s="22" t="s">
        <v>268</v>
      </c>
      <c r="D221" s="21" t="s">
        <v>169</v>
      </c>
      <c r="E221" s="21" t="s">
        <v>248</v>
      </c>
      <c r="F221" s="23">
        <v>7454.5</v>
      </c>
      <c r="G221" s="23"/>
      <c r="H221" s="23"/>
    </row>
    <row r="222" spans="1:8" ht="33.4" customHeight="1" x14ac:dyDescent="0.2">
      <c r="A222" s="24" t="s">
        <v>413</v>
      </c>
      <c r="B222" s="25" t="s">
        <v>414</v>
      </c>
      <c r="C222" s="26"/>
      <c r="D222" s="25"/>
      <c r="E222" s="25"/>
      <c r="F222" s="19">
        <f>F223+F225</f>
        <v>1164</v>
      </c>
      <c r="G222" s="19">
        <v>1070</v>
      </c>
      <c r="H222" s="19">
        <v>1070</v>
      </c>
    </row>
    <row r="223" spans="1:8" ht="33.4" customHeight="1" x14ac:dyDescent="0.2">
      <c r="A223" s="24" t="s">
        <v>415</v>
      </c>
      <c r="B223" s="25" t="s">
        <v>416</v>
      </c>
      <c r="C223" s="26"/>
      <c r="D223" s="25"/>
      <c r="E223" s="25"/>
      <c r="F223" s="19">
        <f>F224</f>
        <v>1054</v>
      </c>
      <c r="G223" s="19">
        <v>960</v>
      </c>
      <c r="H223" s="19">
        <v>960</v>
      </c>
    </row>
    <row r="224" spans="1:8" ht="183.95" customHeight="1" x14ac:dyDescent="0.2">
      <c r="A224" s="20" t="s">
        <v>417</v>
      </c>
      <c r="B224" s="21" t="s">
        <v>418</v>
      </c>
      <c r="C224" s="22" t="s">
        <v>268</v>
      </c>
      <c r="D224" s="21" t="s">
        <v>279</v>
      </c>
      <c r="E224" s="21" t="s">
        <v>29</v>
      </c>
      <c r="F224" s="23">
        <v>1054</v>
      </c>
      <c r="G224" s="23">
        <v>960</v>
      </c>
      <c r="H224" s="23">
        <v>960</v>
      </c>
    </row>
    <row r="225" spans="1:8" ht="33.4" customHeight="1" x14ac:dyDescent="0.2">
      <c r="A225" s="24" t="s">
        <v>419</v>
      </c>
      <c r="B225" s="25" t="s">
        <v>420</v>
      </c>
      <c r="C225" s="26"/>
      <c r="D225" s="25"/>
      <c r="E225" s="25"/>
      <c r="F225" s="19">
        <f>F226</f>
        <v>110</v>
      </c>
      <c r="G225" s="19">
        <v>110</v>
      </c>
      <c r="H225" s="19">
        <v>110</v>
      </c>
    </row>
    <row r="226" spans="1:8" ht="100.15" customHeight="1" x14ac:dyDescent="0.2">
      <c r="A226" s="20" t="s">
        <v>421</v>
      </c>
      <c r="B226" s="21" t="s">
        <v>422</v>
      </c>
      <c r="C226" s="22" t="s">
        <v>423</v>
      </c>
      <c r="D226" s="21" t="s">
        <v>37</v>
      </c>
      <c r="E226" s="21" t="s">
        <v>224</v>
      </c>
      <c r="F226" s="23">
        <v>110</v>
      </c>
      <c r="G226" s="23">
        <v>110</v>
      </c>
      <c r="H226" s="23">
        <v>110</v>
      </c>
    </row>
    <row r="227" spans="1:8" ht="33.4" customHeight="1" x14ac:dyDescent="0.2">
      <c r="A227" s="24" t="s">
        <v>424</v>
      </c>
      <c r="B227" s="25" t="s">
        <v>425</v>
      </c>
      <c r="C227" s="26"/>
      <c r="D227" s="25"/>
      <c r="E227" s="25"/>
      <c r="F227" s="19">
        <f>F228+F234</f>
        <v>7224.9000000000005</v>
      </c>
      <c r="G227" s="19">
        <v>5735.9</v>
      </c>
      <c r="H227" s="19">
        <v>5846.8</v>
      </c>
    </row>
    <row r="228" spans="1:8" ht="33.4" customHeight="1" x14ac:dyDescent="0.2">
      <c r="A228" s="24" t="s">
        <v>426</v>
      </c>
      <c r="B228" s="25" t="s">
        <v>427</v>
      </c>
      <c r="C228" s="26"/>
      <c r="D228" s="25"/>
      <c r="E228" s="25"/>
      <c r="F228" s="19">
        <f>SUM(F229:F233)</f>
        <v>6904.9000000000005</v>
      </c>
      <c r="G228" s="19">
        <v>5735.9</v>
      </c>
      <c r="H228" s="19">
        <v>5846.8</v>
      </c>
    </row>
    <row r="229" spans="1:8" ht="100.15" customHeight="1" x14ac:dyDescent="0.2">
      <c r="A229" s="20" t="s">
        <v>428</v>
      </c>
      <c r="B229" s="21" t="s">
        <v>429</v>
      </c>
      <c r="C229" s="22" t="s">
        <v>87</v>
      </c>
      <c r="D229" s="21" t="s">
        <v>37</v>
      </c>
      <c r="E229" s="21" t="s">
        <v>154</v>
      </c>
      <c r="F229" s="23">
        <v>6059.3</v>
      </c>
      <c r="G229" s="23">
        <v>5655.4</v>
      </c>
      <c r="H229" s="23">
        <v>5686.3</v>
      </c>
    </row>
    <row r="230" spans="1:8" ht="100.15" customHeight="1" x14ac:dyDescent="0.2">
      <c r="A230" s="20" t="s">
        <v>430</v>
      </c>
      <c r="B230" s="21" t="s">
        <v>431</v>
      </c>
      <c r="C230" s="22" t="s">
        <v>87</v>
      </c>
      <c r="D230" s="21" t="s">
        <v>37</v>
      </c>
      <c r="E230" s="21" t="s">
        <v>154</v>
      </c>
      <c r="F230" s="23">
        <v>5.6</v>
      </c>
      <c r="G230" s="23">
        <v>5.6</v>
      </c>
      <c r="H230" s="23">
        <v>5.6</v>
      </c>
    </row>
    <row r="231" spans="1:8" ht="117" customHeight="1" x14ac:dyDescent="0.2">
      <c r="A231" s="20" t="s">
        <v>432</v>
      </c>
      <c r="B231" s="21" t="s">
        <v>431</v>
      </c>
      <c r="C231" s="22" t="s">
        <v>64</v>
      </c>
      <c r="D231" s="21" t="s">
        <v>37</v>
      </c>
      <c r="E231" s="21" t="s">
        <v>154</v>
      </c>
      <c r="F231" s="23">
        <v>581.9</v>
      </c>
      <c r="G231" s="23">
        <v>73.099999999999994</v>
      </c>
      <c r="H231" s="23">
        <v>153.1</v>
      </c>
    </row>
    <row r="232" spans="1:8" ht="83.65" customHeight="1" x14ac:dyDescent="0.2">
      <c r="A232" s="20" t="s">
        <v>433</v>
      </c>
      <c r="B232" s="21" t="s">
        <v>434</v>
      </c>
      <c r="C232" s="22" t="s">
        <v>87</v>
      </c>
      <c r="D232" s="21" t="s">
        <v>37</v>
      </c>
      <c r="E232" s="21" t="s">
        <v>224</v>
      </c>
      <c r="F232" s="23">
        <v>256.3</v>
      </c>
      <c r="G232" s="23"/>
      <c r="H232" s="23"/>
    </row>
    <row r="233" spans="1:8" ht="83.65" customHeight="1" x14ac:dyDescent="0.2">
      <c r="A233" s="27" t="s">
        <v>435</v>
      </c>
      <c r="B233" s="21" t="s">
        <v>434</v>
      </c>
      <c r="C233" s="22" t="s">
        <v>98</v>
      </c>
      <c r="D233" s="21" t="s">
        <v>37</v>
      </c>
      <c r="E233" s="21" t="s">
        <v>224</v>
      </c>
      <c r="F233" s="23">
        <v>1.8</v>
      </c>
      <c r="G233" s="23">
        <v>1.8</v>
      </c>
      <c r="H233" s="23">
        <v>1.8</v>
      </c>
    </row>
    <row r="234" spans="1:8" ht="33.4" customHeight="1" x14ac:dyDescent="0.2">
      <c r="A234" s="24" t="s">
        <v>436</v>
      </c>
      <c r="B234" s="25" t="s">
        <v>437</v>
      </c>
      <c r="C234" s="26"/>
      <c r="D234" s="25"/>
      <c r="E234" s="25"/>
      <c r="F234" s="19">
        <f>F235</f>
        <v>320</v>
      </c>
      <c r="G234" s="19"/>
      <c r="H234" s="19"/>
    </row>
    <row r="235" spans="1:8" ht="100.15" customHeight="1" x14ac:dyDescent="0.2">
      <c r="A235" s="20" t="s">
        <v>438</v>
      </c>
      <c r="B235" s="21" t="s">
        <v>439</v>
      </c>
      <c r="C235" s="22" t="s">
        <v>258</v>
      </c>
      <c r="D235" s="21" t="s">
        <v>440</v>
      </c>
      <c r="E235" s="21" t="s">
        <v>61</v>
      </c>
      <c r="F235" s="23">
        <v>320</v>
      </c>
      <c r="G235" s="23"/>
      <c r="H235" s="23"/>
    </row>
    <row r="236" spans="1:8" ht="33.4" customHeight="1" x14ac:dyDescent="0.2">
      <c r="A236" s="24" t="s">
        <v>441</v>
      </c>
      <c r="B236" s="25" t="s">
        <v>442</v>
      </c>
      <c r="C236" s="26"/>
      <c r="D236" s="25"/>
      <c r="E236" s="25"/>
      <c r="F236" s="19">
        <f>F237</f>
        <v>621.9</v>
      </c>
      <c r="G236" s="19"/>
      <c r="H236" s="19">
        <v>420</v>
      </c>
    </row>
    <row r="237" spans="1:8" ht="50.1" customHeight="1" x14ac:dyDescent="0.2">
      <c r="A237" s="24" t="s">
        <v>443</v>
      </c>
      <c r="B237" s="25" t="s">
        <v>444</v>
      </c>
      <c r="C237" s="26"/>
      <c r="D237" s="25"/>
      <c r="E237" s="25"/>
      <c r="F237" s="19">
        <f>F238</f>
        <v>621.9</v>
      </c>
      <c r="G237" s="19"/>
      <c r="H237" s="19">
        <v>420</v>
      </c>
    </row>
    <row r="238" spans="1:8" ht="133.69999999999999" customHeight="1" x14ac:dyDescent="0.2">
      <c r="A238" s="20" t="s">
        <v>445</v>
      </c>
      <c r="B238" s="21" t="s">
        <v>446</v>
      </c>
      <c r="C238" s="22" t="s">
        <v>64</v>
      </c>
      <c r="D238" s="21" t="s">
        <v>37</v>
      </c>
      <c r="E238" s="21" t="s">
        <v>224</v>
      </c>
      <c r="F238" s="23">
        <v>621.9</v>
      </c>
      <c r="G238" s="23"/>
      <c r="H238" s="23">
        <v>420</v>
      </c>
    </row>
    <row r="239" spans="1:8" ht="33.4" customHeight="1" x14ac:dyDescent="0.2">
      <c r="A239" s="24" t="s">
        <v>447</v>
      </c>
      <c r="B239" s="25" t="s">
        <v>448</v>
      </c>
      <c r="C239" s="26"/>
      <c r="D239" s="25"/>
      <c r="E239" s="25"/>
      <c r="F239" s="19">
        <f>F240+F243</f>
        <v>3694.6</v>
      </c>
      <c r="G239" s="19">
        <v>4075</v>
      </c>
      <c r="H239" s="19">
        <v>4227.1000000000004</v>
      </c>
    </row>
    <row r="240" spans="1:8" ht="33.4" customHeight="1" x14ac:dyDescent="0.2">
      <c r="A240" s="24" t="s">
        <v>449</v>
      </c>
      <c r="B240" s="25" t="s">
        <v>450</v>
      </c>
      <c r="C240" s="26"/>
      <c r="D240" s="25"/>
      <c r="E240" s="25"/>
      <c r="F240" s="19">
        <f>F241+F242</f>
        <v>3674.6</v>
      </c>
      <c r="G240" s="19">
        <v>4055</v>
      </c>
      <c r="H240" s="19">
        <v>4207.1000000000004</v>
      </c>
    </row>
    <row r="241" spans="1:8" ht="117" customHeight="1" x14ac:dyDescent="0.2">
      <c r="A241" s="20" t="s">
        <v>451</v>
      </c>
      <c r="B241" s="21" t="s">
        <v>452</v>
      </c>
      <c r="C241" s="22" t="s">
        <v>64</v>
      </c>
      <c r="D241" s="21" t="s">
        <v>37</v>
      </c>
      <c r="E241" s="21" t="s">
        <v>224</v>
      </c>
      <c r="F241" s="23">
        <v>45.4</v>
      </c>
      <c r="G241" s="23">
        <v>12.3</v>
      </c>
      <c r="H241" s="23">
        <v>164.4</v>
      </c>
    </row>
    <row r="242" spans="1:8" ht="183.95" customHeight="1" x14ac:dyDescent="0.2">
      <c r="A242" s="20" t="s">
        <v>453</v>
      </c>
      <c r="B242" s="21" t="s">
        <v>454</v>
      </c>
      <c r="C242" s="22" t="s">
        <v>423</v>
      </c>
      <c r="D242" s="21" t="s">
        <v>37</v>
      </c>
      <c r="E242" s="21" t="s">
        <v>224</v>
      </c>
      <c r="F242" s="23">
        <v>3629.2</v>
      </c>
      <c r="G242" s="23">
        <v>4042.7</v>
      </c>
      <c r="H242" s="23">
        <v>4042.7</v>
      </c>
    </row>
    <row r="243" spans="1:8" ht="50.1" customHeight="1" x14ac:dyDescent="0.2">
      <c r="A243" s="24" t="s">
        <v>455</v>
      </c>
      <c r="B243" s="25" t="s">
        <v>456</v>
      </c>
      <c r="C243" s="26"/>
      <c r="D243" s="25"/>
      <c r="E243" s="25"/>
      <c r="F243" s="19">
        <f>F244</f>
        <v>20</v>
      </c>
      <c r="G243" s="19">
        <v>20</v>
      </c>
      <c r="H243" s="19">
        <v>20</v>
      </c>
    </row>
    <row r="244" spans="1:8" ht="117" customHeight="1" x14ac:dyDescent="0.2">
      <c r="A244" s="20" t="s">
        <v>457</v>
      </c>
      <c r="B244" s="21" t="s">
        <v>458</v>
      </c>
      <c r="C244" s="22" t="s">
        <v>27</v>
      </c>
      <c r="D244" s="21" t="s">
        <v>60</v>
      </c>
      <c r="E244" s="21" t="s">
        <v>29</v>
      </c>
      <c r="F244" s="23">
        <v>20</v>
      </c>
      <c r="G244" s="23">
        <v>20</v>
      </c>
      <c r="H244" s="23">
        <v>20</v>
      </c>
    </row>
    <row r="245" spans="1:8" ht="33.4" customHeight="1" x14ac:dyDescent="0.2">
      <c r="A245" s="24" t="s">
        <v>459</v>
      </c>
      <c r="B245" s="25" t="s">
        <v>460</v>
      </c>
      <c r="C245" s="26"/>
      <c r="D245" s="25"/>
      <c r="E245" s="25"/>
      <c r="F245" s="19"/>
      <c r="G245" s="19">
        <v>8030.8</v>
      </c>
      <c r="H245" s="19">
        <v>7988.6</v>
      </c>
    </row>
    <row r="246" spans="1:8" ht="33.4" customHeight="1" x14ac:dyDescent="0.2">
      <c r="A246" s="24" t="s">
        <v>461</v>
      </c>
      <c r="B246" s="25" t="s">
        <v>462</v>
      </c>
      <c r="C246" s="26"/>
      <c r="D246" s="25"/>
      <c r="E246" s="25"/>
      <c r="F246" s="19"/>
      <c r="G246" s="19">
        <v>4015.4</v>
      </c>
      <c r="H246" s="19">
        <v>3994.3</v>
      </c>
    </row>
    <row r="247" spans="1:8" ht="97.5" customHeight="1" x14ac:dyDescent="0.2">
      <c r="A247" s="20" t="s">
        <v>463</v>
      </c>
      <c r="B247" s="21" t="s">
        <v>464</v>
      </c>
      <c r="C247" s="22" t="s">
        <v>64</v>
      </c>
      <c r="D247" s="21" t="s">
        <v>248</v>
      </c>
      <c r="E247" s="21" t="s">
        <v>61</v>
      </c>
      <c r="F247" s="23"/>
      <c r="G247" s="23">
        <v>4015.4</v>
      </c>
      <c r="H247" s="23">
        <v>3994.3</v>
      </c>
    </row>
    <row r="248" spans="1:8" ht="33.4" customHeight="1" x14ac:dyDescent="0.2">
      <c r="A248" s="24" t="s">
        <v>465</v>
      </c>
      <c r="B248" s="25" t="s">
        <v>466</v>
      </c>
      <c r="C248" s="26"/>
      <c r="D248" s="25"/>
      <c r="E248" s="25"/>
      <c r="F248" s="19"/>
      <c r="G248" s="19">
        <v>4015.4</v>
      </c>
      <c r="H248" s="19">
        <v>3994.3</v>
      </c>
    </row>
    <row r="249" spans="1:8" ht="117" customHeight="1" x14ac:dyDescent="0.2">
      <c r="A249" s="20" t="s">
        <v>467</v>
      </c>
      <c r="B249" s="21" t="s">
        <v>468</v>
      </c>
      <c r="C249" s="22" t="s">
        <v>64</v>
      </c>
      <c r="D249" s="21" t="s">
        <v>248</v>
      </c>
      <c r="E249" s="21" t="s">
        <v>61</v>
      </c>
      <c r="F249" s="23"/>
      <c r="G249" s="23">
        <v>4015.4</v>
      </c>
      <c r="H249" s="23">
        <v>3994.3</v>
      </c>
    </row>
    <row r="250" spans="1:8" ht="33.4" customHeight="1" x14ac:dyDescent="0.2">
      <c r="A250" s="24" t="s">
        <v>469</v>
      </c>
      <c r="B250" s="25" t="s">
        <v>470</v>
      </c>
      <c r="C250" s="26"/>
      <c r="D250" s="25"/>
      <c r="E250" s="25"/>
      <c r="F250" s="19">
        <f>F251</f>
        <v>17.899999999999999</v>
      </c>
      <c r="G250" s="19"/>
      <c r="H250" s="19"/>
    </row>
    <row r="251" spans="1:8" ht="33.4" customHeight="1" x14ac:dyDescent="0.2">
      <c r="A251" s="24" t="s">
        <v>471</v>
      </c>
      <c r="B251" s="25" t="s">
        <v>472</v>
      </c>
      <c r="C251" s="26"/>
      <c r="D251" s="25"/>
      <c r="E251" s="25"/>
      <c r="F251" s="19">
        <f>F252</f>
        <v>17.899999999999999</v>
      </c>
      <c r="G251" s="19"/>
      <c r="H251" s="19"/>
    </row>
    <row r="252" spans="1:8" ht="83.65" customHeight="1" x14ac:dyDescent="0.2">
      <c r="A252" s="20" t="s">
        <v>473</v>
      </c>
      <c r="B252" s="21" t="s">
        <v>474</v>
      </c>
      <c r="C252" s="22" t="s">
        <v>87</v>
      </c>
      <c r="D252" s="21" t="s">
        <v>37</v>
      </c>
      <c r="E252" s="21" t="s">
        <v>29</v>
      </c>
      <c r="F252" s="23">
        <v>17.899999999999999</v>
      </c>
      <c r="G252" s="23"/>
      <c r="H252" s="23"/>
    </row>
    <row r="253" spans="1:8" ht="33.4" customHeight="1" x14ac:dyDescent="0.2">
      <c r="A253" s="24" t="s">
        <v>475</v>
      </c>
      <c r="B253" s="25" t="s">
        <v>476</v>
      </c>
      <c r="C253" s="26"/>
      <c r="D253" s="25"/>
      <c r="E253" s="25"/>
      <c r="F253" s="19">
        <f>F254</f>
        <v>42174.7</v>
      </c>
      <c r="G253" s="19">
        <v>33954</v>
      </c>
      <c r="H253" s="19">
        <v>35527.5</v>
      </c>
    </row>
    <row r="254" spans="1:8" ht="33.4" customHeight="1" x14ac:dyDescent="0.2">
      <c r="A254" s="24" t="s">
        <v>477</v>
      </c>
      <c r="B254" s="25" t="s">
        <v>478</v>
      </c>
      <c r="C254" s="26"/>
      <c r="D254" s="25"/>
      <c r="E254" s="25"/>
      <c r="F254" s="19">
        <f>SUM(F255:F262)</f>
        <v>42174.7</v>
      </c>
      <c r="G254" s="19">
        <v>33954</v>
      </c>
      <c r="H254" s="19">
        <v>35527.5</v>
      </c>
    </row>
    <row r="255" spans="1:8" ht="66.95" customHeight="1" x14ac:dyDescent="0.2">
      <c r="A255" s="27" t="s">
        <v>479</v>
      </c>
      <c r="B255" s="21" t="s">
        <v>480</v>
      </c>
      <c r="C255" s="22" t="s">
        <v>87</v>
      </c>
      <c r="D255" s="21" t="s">
        <v>37</v>
      </c>
      <c r="E255" s="21" t="s">
        <v>169</v>
      </c>
      <c r="F255" s="23">
        <v>31392.7</v>
      </c>
      <c r="G255" s="23">
        <v>31139.1</v>
      </c>
      <c r="H255" s="23">
        <v>32674.7</v>
      </c>
    </row>
    <row r="256" spans="1:8" ht="66.95" customHeight="1" x14ac:dyDescent="0.2">
      <c r="A256" s="27" t="s">
        <v>479</v>
      </c>
      <c r="B256" s="21" t="s">
        <v>480</v>
      </c>
      <c r="C256" s="22" t="s">
        <v>87</v>
      </c>
      <c r="D256" s="21" t="s">
        <v>37</v>
      </c>
      <c r="E256" s="21" t="s">
        <v>224</v>
      </c>
      <c r="F256" s="23">
        <v>976</v>
      </c>
      <c r="G256" s="23"/>
      <c r="H256" s="23"/>
    </row>
    <row r="257" spans="1:8" ht="66.95" customHeight="1" x14ac:dyDescent="0.2">
      <c r="A257" s="27" t="s">
        <v>481</v>
      </c>
      <c r="B257" s="21" t="s">
        <v>482</v>
      </c>
      <c r="C257" s="22" t="s">
        <v>87</v>
      </c>
      <c r="D257" s="21" t="s">
        <v>37</v>
      </c>
      <c r="E257" s="21" t="s">
        <v>169</v>
      </c>
      <c r="F257" s="23">
        <v>25</v>
      </c>
      <c r="G257" s="23"/>
      <c r="H257" s="23"/>
    </row>
    <row r="258" spans="1:8" ht="83.65" customHeight="1" x14ac:dyDescent="0.2">
      <c r="A258" s="27" t="s">
        <v>483</v>
      </c>
      <c r="B258" s="21" t="s">
        <v>482</v>
      </c>
      <c r="C258" s="22" t="s">
        <v>64</v>
      </c>
      <c r="D258" s="21" t="s">
        <v>37</v>
      </c>
      <c r="E258" s="21" t="s">
        <v>169</v>
      </c>
      <c r="F258" s="23">
        <v>8068.2</v>
      </c>
      <c r="G258" s="23">
        <v>2812.9</v>
      </c>
      <c r="H258" s="23">
        <v>2850.8</v>
      </c>
    </row>
    <row r="259" spans="1:8" ht="83.65" customHeight="1" x14ac:dyDescent="0.2">
      <c r="A259" s="27" t="s">
        <v>483</v>
      </c>
      <c r="B259" s="21" t="s">
        <v>482</v>
      </c>
      <c r="C259" s="22" t="s">
        <v>64</v>
      </c>
      <c r="D259" s="21" t="s">
        <v>60</v>
      </c>
      <c r="E259" s="21" t="s">
        <v>248</v>
      </c>
      <c r="F259" s="23">
        <v>37.6</v>
      </c>
      <c r="G259" s="23"/>
      <c r="H259" s="23"/>
    </row>
    <row r="260" spans="1:8" ht="83.65" customHeight="1" x14ac:dyDescent="0.2">
      <c r="A260" s="27" t="s">
        <v>483</v>
      </c>
      <c r="B260" s="21" t="s">
        <v>482</v>
      </c>
      <c r="C260" s="22" t="s">
        <v>64</v>
      </c>
      <c r="D260" s="21" t="s">
        <v>123</v>
      </c>
      <c r="E260" s="21" t="s">
        <v>154</v>
      </c>
      <c r="F260" s="23">
        <v>100.2</v>
      </c>
      <c r="G260" s="23"/>
      <c r="H260" s="23"/>
    </row>
    <row r="261" spans="1:8" ht="50.1" customHeight="1" x14ac:dyDescent="0.2">
      <c r="A261" s="27" t="s">
        <v>484</v>
      </c>
      <c r="B261" s="21" t="s">
        <v>485</v>
      </c>
      <c r="C261" s="22" t="s">
        <v>98</v>
      </c>
      <c r="D261" s="21" t="s">
        <v>37</v>
      </c>
      <c r="E261" s="21" t="s">
        <v>224</v>
      </c>
      <c r="F261" s="23">
        <v>1569</v>
      </c>
      <c r="G261" s="23"/>
      <c r="H261" s="23"/>
    </row>
    <row r="262" spans="1:8" ht="50.1" customHeight="1" x14ac:dyDescent="0.2">
      <c r="A262" s="27" t="s">
        <v>484</v>
      </c>
      <c r="B262" s="21" t="s">
        <v>485</v>
      </c>
      <c r="C262" s="22" t="s">
        <v>98</v>
      </c>
      <c r="D262" s="21" t="s">
        <v>123</v>
      </c>
      <c r="E262" s="21" t="s">
        <v>154</v>
      </c>
      <c r="F262" s="23">
        <v>6</v>
      </c>
      <c r="G262" s="23">
        <v>2</v>
      </c>
      <c r="H262" s="23">
        <v>2</v>
      </c>
    </row>
    <row r="263" spans="1:8" ht="33.4" customHeight="1" x14ac:dyDescent="0.2">
      <c r="A263" s="24" t="s">
        <v>486</v>
      </c>
      <c r="B263" s="25" t="s">
        <v>487</v>
      </c>
      <c r="C263" s="26"/>
      <c r="D263" s="25"/>
      <c r="E263" s="25"/>
      <c r="F263" s="19">
        <f>F264+F281</f>
        <v>46188.200000000004</v>
      </c>
      <c r="G263" s="19">
        <v>7444</v>
      </c>
      <c r="H263" s="19">
        <v>3252.7</v>
      </c>
    </row>
    <row r="264" spans="1:8" ht="33.4" customHeight="1" x14ac:dyDescent="0.2">
      <c r="A264" s="24" t="s">
        <v>488</v>
      </c>
      <c r="B264" s="25" t="s">
        <v>489</v>
      </c>
      <c r="C264" s="26"/>
      <c r="D264" s="25"/>
      <c r="E264" s="25"/>
      <c r="F264" s="19">
        <f>SUM(F265:F280)</f>
        <v>33328.100000000006</v>
      </c>
      <c r="G264" s="19"/>
      <c r="H264" s="19"/>
    </row>
    <row r="265" spans="1:8" ht="83.65" customHeight="1" x14ac:dyDescent="0.2">
      <c r="A265" s="20" t="s">
        <v>490</v>
      </c>
      <c r="B265" s="21" t="s">
        <v>491</v>
      </c>
      <c r="C265" s="22" t="s">
        <v>64</v>
      </c>
      <c r="D265" s="21" t="s">
        <v>123</v>
      </c>
      <c r="E265" s="21" t="s">
        <v>154</v>
      </c>
      <c r="F265" s="23">
        <v>55</v>
      </c>
      <c r="G265" s="23"/>
      <c r="H265" s="23"/>
    </row>
    <row r="266" spans="1:8" ht="66.95" customHeight="1" x14ac:dyDescent="0.2">
      <c r="A266" s="27" t="s">
        <v>492</v>
      </c>
      <c r="B266" s="21" t="s">
        <v>491</v>
      </c>
      <c r="C266" s="22" t="s">
        <v>32</v>
      </c>
      <c r="D266" s="21" t="s">
        <v>123</v>
      </c>
      <c r="E266" s="21" t="s">
        <v>169</v>
      </c>
      <c r="F266" s="23">
        <v>29604.6</v>
      </c>
      <c r="G266" s="23"/>
      <c r="H266" s="23"/>
    </row>
    <row r="267" spans="1:8" ht="66.95" customHeight="1" x14ac:dyDescent="0.2">
      <c r="A267" s="27" t="s">
        <v>493</v>
      </c>
      <c r="B267" s="21" t="s">
        <v>491</v>
      </c>
      <c r="C267" s="22" t="s">
        <v>27</v>
      </c>
      <c r="D267" s="21" t="s">
        <v>60</v>
      </c>
      <c r="E267" s="21" t="s">
        <v>37</v>
      </c>
      <c r="F267" s="23">
        <v>235</v>
      </c>
      <c r="G267" s="23"/>
      <c r="H267" s="23"/>
    </row>
    <row r="268" spans="1:8" ht="66.95" customHeight="1" x14ac:dyDescent="0.2">
      <c r="A268" s="27" t="s">
        <v>493</v>
      </c>
      <c r="B268" s="21" t="s">
        <v>491</v>
      </c>
      <c r="C268" s="22" t="s">
        <v>27</v>
      </c>
      <c r="D268" s="21" t="s">
        <v>60</v>
      </c>
      <c r="E268" s="21" t="s">
        <v>61</v>
      </c>
      <c r="F268" s="23">
        <v>118.5</v>
      </c>
      <c r="G268" s="23"/>
      <c r="H268" s="23"/>
    </row>
    <row r="269" spans="1:8" ht="83.65" customHeight="1" x14ac:dyDescent="0.2">
      <c r="A269" s="20" t="s">
        <v>494</v>
      </c>
      <c r="B269" s="21" t="s">
        <v>495</v>
      </c>
      <c r="C269" s="22" t="s">
        <v>64</v>
      </c>
      <c r="D269" s="21" t="s">
        <v>37</v>
      </c>
      <c r="E269" s="21" t="s">
        <v>169</v>
      </c>
      <c r="F269" s="23">
        <v>290.10000000000002</v>
      </c>
      <c r="G269" s="23"/>
      <c r="H269" s="23"/>
    </row>
    <row r="270" spans="1:8" ht="83.65" customHeight="1" x14ac:dyDescent="0.2">
      <c r="A270" s="20" t="s">
        <v>494</v>
      </c>
      <c r="B270" s="21" t="s">
        <v>495</v>
      </c>
      <c r="C270" s="22" t="s">
        <v>64</v>
      </c>
      <c r="D270" s="21" t="s">
        <v>37</v>
      </c>
      <c r="E270" s="21" t="s">
        <v>224</v>
      </c>
      <c r="F270" s="23">
        <v>10</v>
      </c>
      <c r="G270" s="23"/>
      <c r="H270" s="23"/>
    </row>
    <row r="271" spans="1:8" ht="83.65" customHeight="1" x14ac:dyDescent="0.2">
      <c r="A271" s="20" t="s">
        <v>494</v>
      </c>
      <c r="B271" s="21" t="s">
        <v>495</v>
      </c>
      <c r="C271" s="22" t="s">
        <v>64</v>
      </c>
      <c r="D271" s="21" t="s">
        <v>248</v>
      </c>
      <c r="E271" s="21" t="s">
        <v>37</v>
      </c>
      <c r="F271" s="23">
        <v>114.7</v>
      </c>
      <c r="G271" s="23"/>
      <c r="H271" s="23"/>
    </row>
    <row r="272" spans="1:8" ht="83.65" customHeight="1" x14ac:dyDescent="0.2">
      <c r="A272" s="20" t="s">
        <v>494</v>
      </c>
      <c r="B272" s="21" t="s">
        <v>495</v>
      </c>
      <c r="C272" s="22" t="s">
        <v>64</v>
      </c>
      <c r="D272" s="21" t="s">
        <v>248</v>
      </c>
      <c r="E272" s="21" t="s">
        <v>29</v>
      </c>
      <c r="F272" s="23">
        <v>54.9</v>
      </c>
      <c r="G272" s="23"/>
      <c r="H272" s="23"/>
    </row>
    <row r="273" spans="1:8" ht="83.65" customHeight="1" x14ac:dyDescent="0.2">
      <c r="A273" s="20" t="s">
        <v>494</v>
      </c>
      <c r="B273" s="21" t="s">
        <v>495</v>
      </c>
      <c r="C273" s="22" t="s">
        <v>64</v>
      </c>
      <c r="D273" s="21" t="s">
        <v>123</v>
      </c>
      <c r="E273" s="21" t="s">
        <v>61</v>
      </c>
      <c r="F273" s="23">
        <v>32.700000000000003</v>
      </c>
      <c r="G273" s="23"/>
      <c r="H273" s="23"/>
    </row>
    <row r="274" spans="1:8" ht="83.65" customHeight="1" x14ac:dyDescent="0.2">
      <c r="A274" s="20" t="s">
        <v>496</v>
      </c>
      <c r="B274" s="21" t="s">
        <v>495</v>
      </c>
      <c r="C274" s="22" t="s">
        <v>125</v>
      </c>
      <c r="D274" s="21" t="s">
        <v>123</v>
      </c>
      <c r="E274" s="21" t="s">
        <v>61</v>
      </c>
      <c r="F274" s="23">
        <v>599.9</v>
      </c>
      <c r="G274" s="23"/>
      <c r="H274" s="23"/>
    </row>
    <row r="275" spans="1:8" ht="66.95" customHeight="1" x14ac:dyDescent="0.2">
      <c r="A275" s="27" t="s">
        <v>497</v>
      </c>
      <c r="B275" s="21" t="s">
        <v>495</v>
      </c>
      <c r="C275" s="22" t="s">
        <v>258</v>
      </c>
      <c r="D275" s="21" t="s">
        <v>221</v>
      </c>
      <c r="E275" s="21" t="s">
        <v>37</v>
      </c>
      <c r="F275" s="23">
        <v>50</v>
      </c>
      <c r="G275" s="23"/>
      <c r="H275" s="23"/>
    </row>
    <row r="276" spans="1:8" ht="66.95" customHeight="1" x14ac:dyDescent="0.2">
      <c r="A276" s="27" t="s">
        <v>498</v>
      </c>
      <c r="B276" s="21" t="s">
        <v>495</v>
      </c>
      <c r="C276" s="22" t="s">
        <v>27</v>
      </c>
      <c r="D276" s="21" t="s">
        <v>60</v>
      </c>
      <c r="E276" s="21" t="s">
        <v>61</v>
      </c>
      <c r="F276" s="23">
        <v>56</v>
      </c>
      <c r="G276" s="23"/>
      <c r="H276" s="23"/>
    </row>
    <row r="277" spans="1:8" ht="66.95" customHeight="1" x14ac:dyDescent="0.2">
      <c r="A277" s="27" t="s">
        <v>498</v>
      </c>
      <c r="B277" s="21" t="s">
        <v>495</v>
      </c>
      <c r="C277" s="22" t="s">
        <v>27</v>
      </c>
      <c r="D277" s="21" t="s">
        <v>28</v>
      </c>
      <c r="E277" s="21" t="s">
        <v>29</v>
      </c>
      <c r="F277" s="23">
        <v>92.5</v>
      </c>
      <c r="G277" s="23"/>
      <c r="H277" s="23"/>
    </row>
    <row r="278" spans="1:8" ht="66.95" customHeight="1" x14ac:dyDescent="0.2">
      <c r="A278" s="27" t="s">
        <v>499</v>
      </c>
      <c r="B278" s="21" t="s">
        <v>495</v>
      </c>
      <c r="C278" s="22" t="s">
        <v>93</v>
      </c>
      <c r="D278" s="21" t="s">
        <v>37</v>
      </c>
      <c r="E278" s="21" t="s">
        <v>224</v>
      </c>
      <c r="F278" s="23">
        <v>50</v>
      </c>
      <c r="G278" s="23"/>
      <c r="H278" s="23"/>
    </row>
    <row r="279" spans="1:8" ht="66.95" customHeight="1" x14ac:dyDescent="0.2">
      <c r="A279" s="27" t="s">
        <v>500</v>
      </c>
      <c r="B279" s="21" t="s">
        <v>495</v>
      </c>
      <c r="C279" s="22" t="s">
        <v>501</v>
      </c>
      <c r="D279" s="21" t="s">
        <v>37</v>
      </c>
      <c r="E279" s="21" t="s">
        <v>360</v>
      </c>
      <c r="F279" s="23">
        <v>419.2</v>
      </c>
      <c r="G279" s="23"/>
      <c r="H279" s="23"/>
    </row>
    <row r="280" spans="1:8" ht="83.65" customHeight="1" x14ac:dyDescent="0.2">
      <c r="A280" s="20" t="s">
        <v>502</v>
      </c>
      <c r="B280" s="21" t="s">
        <v>503</v>
      </c>
      <c r="C280" s="22" t="s">
        <v>64</v>
      </c>
      <c r="D280" s="21" t="s">
        <v>37</v>
      </c>
      <c r="E280" s="21" t="s">
        <v>224</v>
      </c>
      <c r="F280" s="23">
        <v>1545</v>
      </c>
      <c r="G280" s="23"/>
      <c r="H280" s="23"/>
    </row>
    <row r="281" spans="1:8" ht="33.4" customHeight="1" x14ac:dyDescent="0.2">
      <c r="A281" s="24" t="s">
        <v>504</v>
      </c>
      <c r="B281" s="25" t="s">
        <v>505</v>
      </c>
      <c r="C281" s="26"/>
      <c r="D281" s="25"/>
      <c r="E281" s="25"/>
      <c r="F281" s="19">
        <f>SUM(F282:F301)</f>
        <v>12860.1</v>
      </c>
      <c r="G281" s="19">
        <v>7444</v>
      </c>
      <c r="H281" s="19">
        <v>3252.7</v>
      </c>
    </row>
    <row r="282" spans="1:8" ht="83.65" customHeight="1" x14ac:dyDescent="0.2">
      <c r="A282" s="20" t="s">
        <v>506</v>
      </c>
      <c r="B282" s="21" t="s">
        <v>507</v>
      </c>
      <c r="C282" s="22" t="s">
        <v>64</v>
      </c>
      <c r="D282" s="21" t="s">
        <v>37</v>
      </c>
      <c r="E282" s="21" t="s">
        <v>224</v>
      </c>
      <c r="F282" s="23">
        <v>293.8</v>
      </c>
      <c r="G282" s="23">
        <v>77.900000000000006</v>
      </c>
      <c r="H282" s="23">
        <v>81</v>
      </c>
    </row>
    <row r="283" spans="1:8" ht="66.95" customHeight="1" x14ac:dyDescent="0.2">
      <c r="A283" s="27" t="s">
        <v>508</v>
      </c>
      <c r="B283" s="21" t="s">
        <v>509</v>
      </c>
      <c r="C283" s="22" t="s">
        <v>64</v>
      </c>
      <c r="D283" s="21" t="s">
        <v>248</v>
      </c>
      <c r="E283" s="21" t="s">
        <v>37</v>
      </c>
      <c r="F283" s="23">
        <v>365.4</v>
      </c>
      <c r="G283" s="23"/>
      <c r="H283" s="23"/>
    </row>
    <row r="284" spans="1:8" ht="100.15" customHeight="1" x14ac:dyDescent="0.2">
      <c r="A284" s="20" t="s">
        <v>510</v>
      </c>
      <c r="B284" s="21" t="s">
        <v>511</v>
      </c>
      <c r="C284" s="22" t="s">
        <v>64</v>
      </c>
      <c r="D284" s="21" t="s">
        <v>248</v>
      </c>
      <c r="E284" s="21" t="s">
        <v>37</v>
      </c>
      <c r="F284" s="23">
        <v>1187.4000000000001</v>
      </c>
      <c r="G284" s="23"/>
      <c r="H284" s="23"/>
    </row>
    <row r="285" spans="1:8" ht="100.15" customHeight="1" x14ac:dyDescent="0.2">
      <c r="A285" s="20" t="s">
        <v>512</v>
      </c>
      <c r="B285" s="21" t="s">
        <v>513</v>
      </c>
      <c r="C285" s="22" t="s">
        <v>32</v>
      </c>
      <c r="D285" s="21" t="s">
        <v>123</v>
      </c>
      <c r="E285" s="21" t="s">
        <v>169</v>
      </c>
      <c r="F285" s="23"/>
      <c r="G285" s="23">
        <v>3795.4</v>
      </c>
      <c r="H285" s="23"/>
    </row>
    <row r="286" spans="1:8" ht="83.65" customHeight="1" x14ac:dyDescent="0.2">
      <c r="A286" s="20" t="s">
        <v>514</v>
      </c>
      <c r="B286" s="21" t="s">
        <v>515</v>
      </c>
      <c r="C286" s="22" t="s">
        <v>64</v>
      </c>
      <c r="D286" s="21" t="s">
        <v>37</v>
      </c>
      <c r="E286" s="21" t="s">
        <v>248</v>
      </c>
      <c r="F286" s="23">
        <v>108.2</v>
      </c>
      <c r="G286" s="23">
        <v>7.3</v>
      </c>
      <c r="H286" s="23">
        <v>11.7</v>
      </c>
    </row>
    <row r="287" spans="1:8" ht="200.65" customHeight="1" x14ac:dyDescent="0.2">
      <c r="A287" s="20" t="s">
        <v>516</v>
      </c>
      <c r="B287" s="21" t="s">
        <v>517</v>
      </c>
      <c r="C287" s="22" t="s">
        <v>27</v>
      </c>
      <c r="D287" s="21" t="s">
        <v>28</v>
      </c>
      <c r="E287" s="21" t="s">
        <v>28</v>
      </c>
      <c r="F287" s="23">
        <v>40</v>
      </c>
      <c r="G287" s="23"/>
      <c r="H287" s="23"/>
    </row>
    <row r="288" spans="1:8" ht="66.95" customHeight="1" x14ac:dyDescent="0.2">
      <c r="A288" s="27" t="s">
        <v>518</v>
      </c>
      <c r="B288" s="21" t="s">
        <v>519</v>
      </c>
      <c r="C288" s="22" t="s">
        <v>87</v>
      </c>
      <c r="D288" s="21" t="s">
        <v>37</v>
      </c>
      <c r="E288" s="21" t="s">
        <v>224</v>
      </c>
      <c r="F288" s="23">
        <v>2006</v>
      </c>
      <c r="G288" s="23">
        <v>1869.4</v>
      </c>
      <c r="H288" s="23">
        <v>1763.1</v>
      </c>
    </row>
    <row r="289" spans="1:8" ht="66.95" customHeight="1" x14ac:dyDescent="0.2">
      <c r="A289" s="27" t="s">
        <v>520</v>
      </c>
      <c r="B289" s="21" t="s">
        <v>519</v>
      </c>
      <c r="C289" s="22" t="s">
        <v>64</v>
      </c>
      <c r="D289" s="21" t="s">
        <v>37</v>
      </c>
      <c r="E289" s="21" t="s">
        <v>224</v>
      </c>
      <c r="F289" s="23">
        <v>465.4</v>
      </c>
      <c r="G289" s="23">
        <v>526.79999999999995</v>
      </c>
      <c r="H289" s="23">
        <v>217.9</v>
      </c>
    </row>
    <row r="290" spans="1:8" ht="66.95" customHeight="1" x14ac:dyDescent="0.2">
      <c r="A290" s="27" t="s">
        <v>521</v>
      </c>
      <c r="B290" s="21" t="s">
        <v>519</v>
      </c>
      <c r="C290" s="22" t="s">
        <v>98</v>
      </c>
      <c r="D290" s="21" t="s">
        <v>37</v>
      </c>
      <c r="E290" s="21" t="s">
        <v>224</v>
      </c>
      <c r="F290" s="23">
        <v>11.9</v>
      </c>
      <c r="G290" s="23">
        <v>12</v>
      </c>
      <c r="H290" s="23"/>
    </row>
    <row r="291" spans="1:8" ht="117" customHeight="1" x14ac:dyDescent="0.2">
      <c r="A291" s="20" t="s">
        <v>522</v>
      </c>
      <c r="B291" s="21" t="s">
        <v>523</v>
      </c>
      <c r="C291" s="22" t="s">
        <v>268</v>
      </c>
      <c r="D291" s="21" t="s">
        <v>37</v>
      </c>
      <c r="E291" s="21" t="s">
        <v>224</v>
      </c>
      <c r="F291" s="23">
        <v>405.5</v>
      </c>
      <c r="G291" s="23"/>
      <c r="H291" s="23"/>
    </row>
    <row r="292" spans="1:8" ht="100.15" customHeight="1" x14ac:dyDescent="0.2">
      <c r="A292" s="20" t="s">
        <v>524</v>
      </c>
      <c r="B292" s="21" t="s">
        <v>525</v>
      </c>
      <c r="C292" s="22" t="s">
        <v>87</v>
      </c>
      <c r="D292" s="21" t="s">
        <v>37</v>
      </c>
      <c r="E292" s="21" t="s">
        <v>224</v>
      </c>
      <c r="F292" s="23">
        <v>178.6</v>
      </c>
      <c r="G292" s="23">
        <v>178.6</v>
      </c>
      <c r="H292" s="23">
        <v>178.6</v>
      </c>
    </row>
    <row r="293" spans="1:8" ht="117" customHeight="1" x14ac:dyDescent="0.2">
      <c r="A293" s="20" t="s">
        <v>526</v>
      </c>
      <c r="B293" s="21" t="s">
        <v>525</v>
      </c>
      <c r="C293" s="22" t="s">
        <v>64</v>
      </c>
      <c r="D293" s="21" t="s">
        <v>37</v>
      </c>
      <c r="E293" s="21" t="s">
        <v>224</v>
      </c>
      <c r="F293" s="23">
        <v>14.6</v>
      </c>
      <c r="G293" s="23">
        <v>14.6</v>
      </c>
      <c r="H293" s="23">
        <v>14.6</v>
      </c>
    </row>
    <row r="294" spans="1:8" ht="66.95" customHeight="1" x14ac:dyDescent="0.2">
      <c r="A294" s="27" t="s">
        <v>527</v>
      </c>
      <c r="B294" s="21" t="s">
        <v>528</v>
      </c>
      <c r="C294" s="22" t="s">
        <v>87</v>
      </c>
      <c r="D294" s="21" t="s">
        <v>37</v>
      </c>
      <c r="E294" s="21" t="s">
        <v>169</v>
      </c>
      <c r="F294" s="23">
        <v>423.7</v>
      </c>
      <c r="G294" s="23">
        <v>423.7</v>
      </c>
      <c r="H294" s="23">
        <v>435.6</v>
      </c>
    </row>
    <row r="295" spans="1:8" ht="66.95" customHeight="1" x14ac:dyDescent="0.2">
      <c r="A295" s="27" t="s">
        <v>529</v>
      </c>
      <c r="B295" s="21" t="s">
        <v>528</v>
      </c>
      <c r="C295" s="22" t="s">
        <v>64</v>
      </c>
      <c r="D295" s="21" t="s">
        <v>37</v>
      </c>
      <c r="E295" s="21" t="s">
        <v>169</v>
      </c>
      <c r="F295" s="23">
        <v>24.3</v>
      </c>
      <c r="G295" s="23">
        <v>24.3</v>
      </c>
      <c r="H295" s="23">
        <v>24.3</v>
      </c>
    </row>
    <row r="296" spans="1:8" ht="83.65" customHeight="1" x14ac:dyDescent="0.2">
      <c r="A296" s="27" t="s">
        <v>530</v>
      </c>
      <c r="B296" s="21" t="s">
        <v>531</v>
      </c>
      <c r="C296" s="22" t="s">
        <v>87</v>
      </c>
      <c r="D296" s="21" t="s">
        <v>37</v>
      </c>
      <c r="E296" s="21" t="s">
        <v>169</v>
      </c>
      <c r="F296" s="23">
        <f>423.7-63.4</f>
        <v>360.3</v>
      </c>
      <c r="G296" s="23">
        <v>423.7</v>
      </c>
      <c r="H296" s="23">
        <v>435.6</v>
      </c>
    </row>
    <row r="297" spans="1:8" ht="83.65" customHeight="1" x14ac:dyDescent="0.2">
      <c r="A297" s="20" t="s">
        <v>532</v>
      </c>
      <c r="B297" s="21" t="s">
        <v>531</v>
      </c>
      <c r="C297" s="22" t="s">
        <v>64</v>
      </c>
      <c r="D297" s="21" t="s">
        <v>37</v>
      </c>
      <c r="E297" s="21" t="s">
        <v>169</v>
      </c>
      <c r="F297" s="23">
        <v>20</v>
      </c>
      <c r="G297" s="23">
        <v>20</v>
      </c>
      <c r="H297" s="23">
        <v>20</v>
      </c>
    </row>
    <row r="298" spans="1:8" ht="117" customHeight="1" x14ac:dyDescent="0.2">
      <c r="A298" s="20" t="s">
        <v>533</v>
      </c>
      <c r="B298" s="21" t="s">
        <v>534</v>
      </c>
      <c r="C298" s="22" t="s">
        <v>64</v>
      </c>
      <c r="D298" s="21" t="s">
        <v>37</v>
      </c>
      <c r="E298" s="21" t="s">
        <v>169</v>
      </c>
      <c r="F298" s="23">
        <v>0.3</v>
      </c>
      <c r="G298" s="23">
        <v>0.3</v>
      </c>
      <c r="H298" s="23">
        <v>0.3</v>
      </c>
    </row>
    <row r="299" spans="1:8" ht="83.65" customHeight="1" x14ac:dyDescent="0.2">
      <c r="A299" s="27" t="s">
        <v>535</v>
      </c>
      <c r="B299" s="21" t="s">
        <v>536</v>
      </c>
      <c r="C299" s="22" t="s">
        <v>64</v>
      </c>
      <c r="D299" s="21" t="s">
        <v>37</v>
      </c>
      <c r="E299" s="21" t="s">
        <v>224</v>
      </c>
      <c r="F299" s="23">
        <v>18.8</v>
      </c>
      <c r="G299" s="23"/>
      <c r="H299" s="23"/>
    </row>
    <row r="300" spans="1:8" ht="83.65" customHeight="1" x14ac:dyDescent="0.2">
      <c r="A300" s="27" t="s">
        <v>537</v>
      </c>
      <c r="B300" s="21" t="s">
        <v>536</v>
      </c>
      <c r="C300" s="22" t="s">
        <v>125</v>
      </c>
      <c r="D300" s="21" t="s">
        <v>37</v>
      </c>
      <c r="E300" s="21" t="s">
        <v>224</v>
      </c>
      <c r="F300" s="23">
        <v>7.4</v>
      </c>
      <c r="G300" s="23"/>
      <c r="H300" s="23"/>
    </row>
    <row r="301" spans="1:8" ht="66.95" customHeight="1" x14ac:dyDescent="0.2">
      <c r="A301" s="27" t="s">
        <v>538</v>
      </c>
      <c r="B301" s="21" t="s">
        <v>536</v>
      </c>
      <c r="C301" s="22" t="s">
        <v>98</v>
      </c>
      <c r="D301" s="21" t="s">
        <v>37</v>
      </c>
      <c r="E301" s="21" t="s">
        <v>224</v>
      </c>
      <c r="F301" s="23">
        <v>6928.5</v>
      </c>
      <c r="G301" s="23">
        <v>70</v>
      </c>
      <c r="H301" s="23">
        <v>70</v>
      </c>
    </row>
    <row r="302" spans="1:8" ht="12.75" x14ac:dyDescent="0.2"/>
    <row r="304" spans="1:8" ht="19.5" customHeight="1" x14ac:dyDescent="0.25">
      <c r="A304" s="33" t="s">
        <v>544</v>
      </c>
      <c r="B304" s="34"/>
      <c r="C304" s="34"/>
      <c r="D304" s="34"/>
      <c r="E304" s="34"/>
      <c r="F304" s="34"/>
      <c r="G304" s="34"/>
    </row>
    <row r="305" spans="1:7" ht="16.5" customHeight="1" x14ac:dyDescent="0.25">
      <c r="A305" s="33" t="s">
        <v>545</v>
      </c>
      <c r="B305" s="34"/>
      <c r="C305" s="34"/>
      <c r="D305" s="34"/>
      <c r="E305" s="34"/>
      <c r="F305" s="35" t="s">
        <v>546</v>
      </c>
      <c r="G305" s="36"/>
    </row>
  </sheetData>
  <mergeCells count="10">
    <mergeCell ref="F305:G305"/>
    <mergeCell ref="A5:H5"/>
    <mergeCell ref="A7:A8"/>
    <mergeCell ref="B7:B8"/>
    <mergeCell ref="C7:C8"/>
    <mergeCell ref="D7:D8"/>
    <mergeCell ref="E7:E8"/>
    <mergeCell ref="F7:F8"/>
    <mergeCell ref="G7:G8"/>
    <mergeCell ref="H7:H8"/>
  </mergeCells>
  <pageMargins left="0.7" right="0.7" top="0.75" bottom="0.75" header="0.3" footer="0.3"/>
  <pageSetup paperSize="9" scale="5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ARBUZOVA</dc:creator>
  <dc:description>POI HSSF rep:2.45.2.78</dc:description>
  <cp:lastModifiedBy>User 09</cp:lastModifiedBy>
  <dcterms:created xsi:type="dcterms:W3CDTF">2018-10-31T06:48:53Z</dcterms:created>
  <dcterms:modified xsi:type="dcterms:W3CDTF">2018-11-15T08:00:28Z</dcterms:modified>
</cp:coreProperties>
</file>